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LIBERATIONS\Délibérations 2018\CM 25 09 2018\DRH\"/>
    </mc:Choice>
  </mc:AlternateContent>
  <bookViews>
    <workbookView xWindow="0" yWindow="0" windowWidth="21600" windowHeight="8910" activeTab="1"/>
  </bookViews>
  <sheets>
    <sheet name="Feuil1" sheetId="1" r:id="rId1"/>
    <sheet name="NOUVELLE REPARTITION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D8" i="2" l="1"/>
  <c r="F66" i="2" l="1"/>
  <c r="F67" i="2"/>
  <c r="F68" i="2"/>
  <c r="F69" i="2"/>
  <c r="F70" i="2"/>
  <c r="F71" i="2"/>
  <c r="F65" i="2"/>
  <c r="F64" i="2"/>
  <c r="F63" i="2"/>
  <c r="F62" i="2"/>
  <c r="F61" i="2"/>
  <c r="D71" i="2"/>
  <c r="D70" i="2"/>
  <c r="D69" i="2"/>
  <c r="D68" i="2"/>
  <c r="D67" i="2"/>
  <c r="D66" i="2"/>
  <c r="D65" i="2"/>
  <c r="D64" i="2"/>
  <c r="D63" i="2"/>
  <c r="D62" i="2"/>
  <c r="D61" i="2"/>
  <c r="D60" i="2"/>
  <c r="D52" i="2"/>
  <c r="D53" i="2"/>
  <c r="D50" i="2"/>
  <c r="F52" i="2"/>
  <c r="F58" i="2"/>
  <c r="D58" i="2"/>
  <c r="F57" i="2"/>
  <c r="D57" i="2"/>
  <c r="F44" i="2"/>
  <c r="D44" i="2"/>
  <c r="F56" i="2"/>
  <c r="F46" i="2"/>
  <c r="F42" i="2"/>
  <c r="F40" i="2"/>
  <c r="F35" i="2"/>
  <c r="F33" i="2"/>
  <c r="D56" i="2"/>
  <c r="D46" i="2"/>
  <c r="D42" i="2"/>
  <c r="D40" i="2"/>
  <c r="D35" i="2"/>
  <c r="D33" i="2"/>
  <c r="F31" i="2"/>
  <c r="D31" i="2"/>
  <c r="F26" i="2"/>
  <c r="D26" i="2"/>
  <c r="D22" i="2"/>
  <c r="D9" i="2"/>
  <c r="D15" i="2"/>
  <c r="D19" i="2"/>
  <c r="D25" i="2"/>
  <c r="F25" i="2" s="1"/>
  <c r="D24" i="2"/>
  <c r="F24" i="2" s="1"/>
  <c r="D23" i="2"/>
  <c r="F23" i="2" s="1"/>
  <c r="D21" i="2"/>
  <c r="F21" i="2" s="1"/>
  <c r="D18" i="2"/>
  <c r="F18" i="2" s="1"/>
  <c r="D17" i="2"/>
  <c r="F17" i="2" s="1"/>
  <c r="D14" i="2"/>
  <c r="F14" i="2" s="1"/>
  <c r="D13" i="2"/>
  <c r="F13" i="2" s="1"/>
  <c r="D12" i="2"/>
  <c r="D11" i="2"/>
  <c r="D10" i="2"/>
  <c r="F8" i="2"/>
  <c r="F10" i="2" l="1"/>
  <c r="F11" i="2"/>
  <c r="F12" i="2"/>
  <c r="F15" i="2"/>
  <c r="F19" i="2"/>
  <c r="F22" i="2"/>
  <c r="D48" i="2"/>
  <c r="F48" i="2"/>
  <c r="F9" i="2"/>
  <c r="F52" i="1"/>
  <c r="F50" i="1"/>
  <c r="F47" i="1"/>
  <c r="F45" i="1"/>
  <c r="F43" i="1"/>
  <c r="F37" i="1"/>
  <c r="F35" i="1"/>
  <c r="F41" i="1"/>
  <c r="F39" i="1"/>
  <c r="F33" i="1"/>
  <c r="F31" i="1"/>
  <c r="F29" i="1"/>
  <c r="F27" i="1"/>
  <c r="F24" i="1"/>
  <c r="F17" i="1"/>
  <c r="G17" i="1" s="1"/>
  <c r="F12" i="1"/>
  <c r="G12" i="1"/>
  <c r="F23" i="1"/>
  <c r="G23" i="1"/>
  <c r="F22" i="1"/>
  <c r="G22" i="1" s="1"/>
  <c r="F21" i="1"/>
  <c r="G21" i="1" s="1"/>
  <c r="F20" i="1"/>
  <c r="G20" i="1" s="1"/>
  <c r="F19" i="1"/>
  <c r="G19" i="1"/>
  <c r="F16" i="1"/>
  <c r="G16" i="1" s="1"/>
  <c r="F15" i="1"/>
  <c r="G15" i="1" s="1"/>
  <c r="F14" i="1"/>
  <c r="G14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D67" i="1"/>
  <c r="E23" i="1"/>
  <c r="E22" i="1"/>
  <c r="E21" i="1"/>
  <c r="E20" i="1"/>
  <c r="E19" i="1"/>
  <c r="E17" i="1"/>
  <c r="E16" i="1"/>
  <c r="E15" i="1"/>
  <c r="E14" i="1"/>
  <c r="E12" i="1"/>
  <c r="E11" i="1"/>
  <c r="E10" i="1"/>
  <c r="E9" i="1"/>
  <c r="E8" i="1"/>
  <c r="E7" i="1"/>
  <c r="E6" i="1"/>
  <c r="E5" i="1"/>
  <c r="E4" i="1"/>
  <c r="E67" i="1" l="1"/>
  <c r="F67" i="1"/>
  <c r="G4" i="1"/>
</calcChain>
</file>

<file path=xl/sharedStrings.xml><?xml version="1.0" encoding="utf-8"?>
<sst xmlns="http://schemas.openxmlformats.org/spreadsheetml/2006/main" count="229" uniqueCount="77">
  <si>
    <t>FONCTION</t>
  </si>
  <si>
    <t>NOM – PRENOM</t>
  </si>
  <si>
    <t>TAUX DE L’INDICE BRUT 1015</t>
  </si>
  <si>
    <t>MONTANT BRUT</t>
  </si>
  <si>
    <t>€</t>
  </si>
  <si>
    <t>Maire</t>
  </si>
  <si>
    <t>VIAUD Jérôme</t>
  </si>
  <si>
    <t>80% majorée de 45%</t>
  </si>
  <si>
    <r>
      <t>1</t>
    </r>
    <r>
      <rPr>
        <vertAlign val="superscript"/>
        <sz val="11"/>
        <color indexed="8"/>
        <rFont val="Arial Narrow"/>
        <family val="2"/>
      </rPr>
      <t>er</t>
    </r>
    <r>
      <rPr>
        <sz val="11"/>
        <color indexed="8"/>
        <rFont val="Arial Narrow"/>
        <family val="2"/>
      </rPr>
      <t xml:space="preserve"> Adjoint</t>
    </r>
  </si>
  <si>
    <t>WESTRELIN Philippe</t>
  </si>
  <si>
    <t>25% majorée de 45%</t>
  </si>
  <si>
    <t>Adjoint</t>
  </si>
  <si>
    <t>ROBIN Patricia</t>
  </si>
  <si>
    <t>20,30% majorée de 45%</t>
  </si>
  <si>
    <t>TURILLO Jonathan</t>
  </si>
  <si>
    <t>BUTTY Catherine</t>
  </si>
  <si>
    <t>MOREL Christophe</t>
  </si>
  <si>
    <t>COPIN Valérie</t>
  </si>
  <si>
    <t>RONDONI Gilles</t>
  </si>
  <si>
    <t>Adjoint ayant un mandat de vice-présidente à la communauté d’agglomération du Pays de Grasse</t>
  </si>
  <si>
    <t>BOURRET Dominique</t>
  </si>
  <si>
    <t>8,2% majorée de 45%</t>
  </si>
  <si>
    <t>DAUPHOUD Cyril</t>
  </si>
  <si>
    <t>DAVID Valérie</t>
  </si>
  <si>
    <t>MASSON André</t>
  </si>
  <si>
    <t>NUTINI Nicole</t>
  </si>
  <si>
    <t>BELVEDERE Jean-Marie</t>
  </si>
  <si>
    <t>Adjoint ayant une mission complémentaire spécifique</t>
  </si>
  <si>
    <t>DUVAL Anne-Marie</t>
  </si>
  <si>
    <t>23,5% majorée de 45%</t>
  </si>
  <si>
    <t>PELLEGRINO Pascal</t>
  </si>
  <si>
    <t>VIDAL Brigitte</t>
  </si>
  <si>
    <t>GARNIER Jean-Marc</t>
  </si>
  <si>
    <t>Conseiller Municipal ayant une délégation territoriale et une délégation thématique</t>
  </si>
  <si>
    <t>CAMERANO Jean-Paul</t>
  </si>
  <si>
    <t>BONELLI Philippe</t>
  </si>
  <si>
    <t xml:space="preserve">Conseiller Municipal délégué </t>
  </si>
  <si>
    <t>CHABERT Muriel</t>
  </si>
  <si>
    <t>14,20% majorée de 45%</t>
  </si>
  <si>
    <t>Conseiller Municipal délégué</t>
  </si>
  <si>
    <t>MASCARELLI Claude</t>
  </si>
  <si>
    <t>BOURDAIRE Aline</t>
  </si>
  <si>
    <t>VIALE Marguerite</t>
  </si>
  <si>
    <t>PERCHERON Serge</t>
  </si>
  <si>
    <t>ZARRILLO Mélanie</t>
  </si>
  <si>
    <t>AMRANE Ali</t>
  </si>
  <si>
    <t>OGGERO-MAIRE Annie</t>
  </si>
  <si>
    <t>LAPORTE Jean-François</t>
  </si>
  <si>
    <t>ARDISSON Alexandra</t>
  </si>
  <si>
    <t>SALLAH Chems</t>
  </si>
  <si>
    <t>BUSTAMENTE Jocelyne</t>
  </si>
  <si>
    <t>Conseiller Municipal</t>
  </si>
  <si>
    <t>EUZIERE Paul</t>
  </si>
  <si>
    <t>LAZREUG Myriam</t>
  </si>
  <si>
    <t>DE FONTMICHEL Philippe-Emmanuel</t>
  </si>
  <si>
    <t>ADDAD Mekia</t>
  </si>
  <si>
    <t>CASSARINI Stéphane</t>
  </si>
  <si>
    <t>CONESA Magali</t>
  </si>
  <si>
    <t>BROSSY Ludovic</t>
  </si>
  <si>
    <t>CATTAERT Frédérique</t>
  </si>
  <si>
    <t>VOARINO Damien</t>
  </si>
  <si>
    <t>DEGIOANNI Jean-Marc</t>
  </si>
  <si>
    <t>BANCEL Mireille</t>
  </si>
  <si>
    <t>BARBEY Franck</t>
  </si>
  <si>
    <t>SANJUAN Corinne</t>
  </si>
  <si>
    <t>MONTANT BRUT en €</t>
  </si>
  <si>
    <t>MONTANT MAJORE 45% en €</t>
  </si>
  <si>
    <t>Majoration</t>
  </si>
  <si>
    <t>Adjoint ayant un mandat de vice-présidente à la CAPG</t>
  </si>
  <si>
    <t>INDEMNITES DES ELUS</t>
  </si>
  <si>
    <t xml:space="preserve">TABLEAU ANNEXE A LA DELIBERATION </t>
  </si>
  <si>
    <t>Conseiller Municipal délégué ayant une mission complémentaire spécifique</t>
  </si>
  <si>
    <t>SIRIBIE Mahamadou</t>
  </si>
  <si>
    <t>MANDREA Stéphanie</t>
  </si>
  <si>
    <t>MELOT Guillaume</t>
  </si>
  <si>
    <t>CHERIF Imen</t>
  </si>
  <si>
    <t>TAUX DE L’INDICE BRUT 1022 (IM826)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</si>
</sst>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000%"/>
    <numFmt numFmtId="165" formatCode="0.000%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vertAlign val="superscript"/>
      <sz val="11"/>
      <color indexed="8"/>
      <name val="Arial Narrow"/>
      <family val="2"/>
    </font>
    <font>
      <b/>
      <sz val="16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/>
    <xf numFmtId="9" fontId="4" fillId="0" borderId="6" xfId="0" applyNumberFormat="1" applyFont="1" applyBorder="1" applyAlignment="1">
      <alignment horizontal="center" vertical="center" wrapText="1"/>
    </xf>
    <xf numFmtId="0" fontId="0" fillId="0" borderId="0" xfId="0" applyAlignment="1"/>
    <xf numFmtId="2" fontId="0" fillId="0" borderId="0" xfId="0" applyNumberFormat="1"/>
    <xf numFmtId="2" fontId="0" fillId="0" borderId="0" xfId="0" applyNumberFormat="1" applyAlignment="1">
      <alignment horizontal="right"/>
    </xf>
    <xf numFmtId="2" fontId="4" fillId="0" borderId="6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0" fontId="0" fillId="0" borderId="0" xfId="0" applyBorder="1"/>
    <xf numFmtId="1" fontId="4" fillId="0" borderId="7" xfId="2" applyNumberFormat="1" applyFont="1" applyBorder="1" applyAlignment="1">
      <alignment horizontal="center" vertical="center"/>
    </xf>
    <xf numFmtId="9" fontId="4" fillId="0" borderId="7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0" fontId="4" fillId="0" borderId="7" xfId="0" applyFont="1" applyBorder="1"/>
    <xf numFmtId="1" fontId="4" fillId="0" borderId="0" xfId="0" applyNumberFormat="1" applyFont="1"/>
    <xf numFmtId="1" fontId="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" fontId="4" fillId="0" borderId="2" xfId="2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vertical="center" wrapText="1"/>
    </xf>
    <xf numFmtId="1" fontId="4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44" fontId="4" fillId="0" borderId="0" xfId="1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10" fontId="4" fillId="0" borderId="15" xfId="0" applyNumberFormat="1" applyFont="1" applyBorder="1" applyAlignment="1">
      <alignment vertical="center" wrapText="1"/>
    </xf>
    <xf numFmtId="1" fontId="4" fillId="0" borderId="15" xfId="2" applyNumberFormat="1" applyFont="1" applyBorder="1" applyAlignment="1">
      <alignment vertical="center"/>
    </xf>
    <xf numFmtId="1" fontId="4" fillId="0" borderId="16" xfId="0" applyNumberFormat="1" applyFont="1" applyBorder="1" applyAlignment="1">
      <alignment vertical="center"/>
    </xf>
    <xf numFmtId="0" fontId="4" fillId="0" borderId="15" xfId="0" applyFont="1" applyBorder="1" applyAlignment="1"/>
    <xf numFmtId="0" fontId="4" fillId="0" borderId="3" xfId="0" applyFont="1" applyBorder="1" applyAlignment="1">
      <alignment horizontal="center"/>
    </xf>
    <xf numFmtId="1" fontId="4" fillId="0" borderId="7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2" fontId="4" fillId="0" borderId="7" xfId="2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horizontal="center" vertical="center" wrapText="1"/>
    </xf>
    <xf numFmtId="2" fontId="4" fillId="0" borderId="14" xfId="2" applyNumberFormat="1" applyFont="1" applyBorder="1" applyAlignment="1">
      <alignment horizontal="center" vertical="center"/>
    </xf>
    <xf numFmtId="2" fontId="4" fillId="0" borderId="19" xfId="2" applyNumberFormat="1" applyFont="1" applyBorder="1" applyAlignment="1">
      <alignment horizontal="center" vertical="center"/>
    </xf>
    <xf numFmtId="2" fontId="4" fillId="0" borderId="20" xfId="2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vertical="center"/>
    </xf>
    <xf numFmtId="0" fontId="3" fillId="0" borderId="22" xfId="0" applyFont="1" applyBorder="1" applyAlignment="1"/>
    <xf numFmtId="0" fontId="3" fillId="0" borderId="7" xfId="0" applyFont="1" applyBorder="1" applyAlignment="1"/>
    <xf numFmtId="0" fontId="3" fillId="0" borderId="2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 wrapText="1"/>
    </xf>
    <xf numFmtId="2" fontId="4" fillId="0" borderId="10" xfId="2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9" xfId="2" applyNumberFormat="1" applyFont="1" applyBorder="1" applyAlignment="1">
      <alignment horizontal="center" vertical="center"/>
    </xf>
    <xf numFmtId="2" fontId="4" fillId="0" borderId="20" xfId="2" applyNumberFormat="1" applyFont="1" applyBorder="1" applyAlignment="1">
      <alignment horizontal="center" vertical="center"/>
    </xf>
    <xf numFmtId="2" fontId="4" fillId="0" borderId="7" xfId="2" applyNumberFormat="1" applyFont="1" applyBorder="1" applyAlignment="1">
      <alignment horizontal="center" vertical="center"/>
    </xf>
    <xf numFmtId="2" fontId="4" fillId="0" borderId="14" xfId="2" applyNumberFormat="1" applyFont="1" applyBorder="1" applyAlignment="1">
      <alignment horizontal="center" vertical="center"/>
    </xf>
    <xf numFmtId="2" fontId="4" fillId="0" borderId="11" xfId="2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1" fontId="4" fillId="0" borderId="7" xfId="2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165" fontId="4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4" fillId="0" borderId="7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</cellXfs>
  <cellStyles count="3">
    <cellStyle name="Euro" xfId="1"/>
    <cellStyle name="Millier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opLeftCell="A60" workbookViewId="0">
      <selection sqref="A1:H69"/>
    </sheetView>
  </sheetViews>
  <sheetFormatPr baseColWidth="10" defaultRowHeight="15" x14ac:dyDescent="0.25"/>
  <cols>
    <col min="1" max="1" width="33.5703125" customWidth="1"/>
    <col min="2" max="2" width="25.7109375" customWidth="1"/>
    <col min="3" max="3" width="27.7109375" customWidth="1"/>
    <col min="4" max="4" width="20.7109375" customWidth="1"/>
  </cols>
  <sheetData>
    <row r="1" spans="1:7" ht="16.5" x14ac:dyDescent="0.25">
      <c r="A1" s="1"/>
      <c r="B1" s="4"/>
      <c r="C1" s="4"/>
      <c r="D1" s="4"/>
    </row>
    <row r="2" spans="1:7" ht="16.5" x14ac:dyDescent="0.25">
      <c r="A2" s="2" t="s">
        <v>0</v>
      </c>
      <c r="B2" s="5" t="s">
        <v>1</v>
      </c>
      <c r="C2" s="5" t="s">
        <v>2</v>
      </c>
      <c r="D2" s="5" t="s">
        <v>3</v>
      </c>
    </row>
    <row r="3" spans="1:7" ht="17.25" thickBot="1" x14ac:dyDescent="0.3">
      <c r="A3" s="3"/>
      <c r="B3" s="6"/>
      <c r="C3" s="6"/>
      <c r="D3" s="7" t="s">
        <v>4</v>
      </c>
    </row>
    <row r="4" spans="1:7" ht="33" customHeight="1" thickBot="1" x14ac:dyDescent="0.3">
      <c r="A4" s="8" t="s">
        <v>5</v>
      </c>
      <c r="B4" s="9" t="s">
        <v>6</v>
      </c>
      <c r="C4" s="10" t="s">
        <v>7</v>
      </c>
      <c r="D4" s="10">
        <v>4409</v>
      </c>
      <c r="E4">
        <f>3801.47*110%</f>
        <v>4181.6170000000002</v>
      </c>
      <c r="F4">
        <f>3801.47*80%</f>
        <v>3041.1759999999999</v>
      </c>
      <c r="G4" s="14">
        <f>F4*45%+ F4</f>
        <v>4409.7052000000003</v>
      </c>
    </row>
    <row r="5" spans="1:7" ht="20.100000000000001" customHeight="1" thickBot="1" x14ac:dyDescent="0.3">
      <c r="A5" s="8" t="s">
        <v>8</v>
      </c>
      <c r="B5" s="9" t="s">
        <v>9</v>
      </c>
      <c r="C5" s="10" t="s">
        <v>10</v>
      </c>
      <c r="D5" s="10">
        <v>1378</v>
      </c>
      <c r="E5">
        <f>3801.47*44%</f>
        <v>1672.6468</v>
      </c>
      <c r="F5">
        <f>3801.47*25%</f>
        <v>950.36749999999995</v>
      </c>
      <c r="G5" s="14">
        <f>F5*45%+ F5</f>
        <v>1378.0328749999999</v>
      </c>
    </row>
    <row r="6" spans="1:7" ht="20.100000000000001" customHeight="1" thickBot="1" x14ac:dyDescent="0.3">
      <c r="A6" s="8" t="s">
        <v>11</v>
      </c>
      <c r="B6" s="9" t="s">
        <v>12</v>
      </c>
      <c r="C6" s="10" t="s">
        <v>13</v>
      </c>
      <c r="D6" s="10">
        <v>1118</v>
      </c>
      <c r="E6">
        <f t="shared" ref="E6:E23" si="0">3801.47*44%</f>
        <v>1672.6468</v>
      </c>
      <c r="F6">
        <f>3801.47*20.3%</f>
        <v>771.69840999999997</v>
      </c>
      <c r="G6" s="14">
        <f t="shared" ref="G6:G23" si="1">F6*45%+ F6</f>
        <v>1118.9626945</v>
      </c>
    </row>
    <row r="7" spans="1:7" ht="20.100000000000001" customHeight="1" thickBot="1" x14ac:dyDescent="0.3">
      <c r="A7" s="8" t="s">
        <v>11</v>
      </c>
      <c r="B7" s="9" t="s">
        <v>14</v>
      </c>
      <c r="C7" s="10" t="s">
        <v>13</v>
      </c>
      <c r="D7" s="10">
        <v>1118</v>
      </c>
      <c r="E7">
        <f t="shared" si="0"/>
        <v>1672.6468</v>
      </c>
      <c r="F7">
        <f t="shared" ref="F7:F23" si="2">3801.47*20.3%</f>
        <v>771.69840999999997</v>
      </c>
      <c r="G7" s="14">
        <f t="shared" si="1"/>
        <v>1118.9626945</v>
      </c>
    </row>
    <row r="8" spans="1:7" ht="20.100000000000001" customHeight="1" thickBot="1" x14ac:dyDescent="0.3">
      <c r="A8" s="8" t="s">
        <v>11</v>
      </c>
      <c r="B8" s="9" t="s">
        <v>15</v>
      </c>
      <c r="C8" s="10" t="s">
        <v>13</v>
      </c>
      <c r="D8" s="10">
        <v>1118</v>
      </c>
      <c r="E8">
        <f t="shared" si="0"/>
        <v>1672.6468</v>
      </c>
      <c r="F8">
        <f t="shared" si="2"/>
        <v>771.69840999999997</v>
      </c>
      <c r="G8" s="14">
        <f t="shared" si="1"/>
        <v>1118.9626945</v>
      </c>
    </row>
    <row r="9" spans="1:7" ht="20.100000000000001" customHeight="1" thickBot="1" x14ac:dyDescent="0.3">
      <c r="A9" s="8" t="s">
        <v>11</v>
      </c>
      <c r="B9" s="9" t="s">
        <v>16</v>
      </c>
      <c r="C9" s="10" t="s">
        <v>13</v>
      </c>
      <c r="D9" s="10">
        <v>1118</v>
      </c>
      <c r="E9">
        <f t="shared" si="0"/>
        <v>1672.6468</v>
      </c>
      <c r="F9">
        <f t="shared" si="2"/>
        <v>771.69840999999997</v>
      </c>
      <c r="G9" s="14">
        <f t="shared" si="1"/>
        <v>1118.9626945</v>
      </c>
    </row>
    <row r="10" spans="1:7" ht="20.100000000000001" customHeight="1" thickBot="1" x14ac:dyDescent="0.3">
      <c r="A10" s="8" t="s">
        <v>11</v>
      </c>
      <c r="B10" s="9" t="s">
        <v>17</v>
      </c>
      <c r="C10" s="10" t="s">
        <v>13</v>
      </c>
      <c r="D10" s="10">
        <v>1118</v>
      </c>
      <c r="E10">
        <f t="shared" si="0"/>
        <v>1672.6468</v>
      </c>
      <c r="F10">
        <f t="shared" si="2"/>
        <v>771.69840999999997</v>
      </c>
      <c r="G10" s="14">
        <f t="shared" si="1"/>
        <v>1118.9626945</v>
      </c>
    </row>
    <row r="11" spans="1:7" ht="20.100000000000001" customHeight="1" thickBot="1" x14ac:dyDescent="0.3">
      <c r="A11" s="8" t="s">
        <v>11</v>
      </c>
      <c r="B11" s="9" t="s">
        <v>18</v>
      </c>
      <c r="C11" s="10" t="s">
        <v>13</v>
      </c>
      <c r="D11" s="10">
        <v>1118</v>
      </c>
      <c r="E11">
        <f t="shared" si="0"/>
        <v>1672.6468</v>
      </c>
      <c r="F11">
        <f t="shared" si="2"/>
        <v>771.69840999999997</v>
      </c>
      <c r="G11" s="14">
        <f t="shared" si="1"/>
        <v>1118.9626945</v>
      </c>
    </row>
    <row r="12" spans="1:7" ht="20.100000000000001" customHeight="1" x14ac:dyDescent="0.25">
      <c r="A12" s="65" t="s">
        <v>19</v>
      </c>
      <c r="B12" s="65" t="s">
        <v>20</v>
      </c>
      <c r="C12" s="67" t="s">
        <v>21</v>
      </c>
      <c r="D12" s="67">
        <v>452</v>
      </c>
      <c r="E12" s="71">
        <f t="shared" si="0"/>
        <v>1672.6468</v>
      </c>
      <c r="F12" s="74">
        <f>3801.47*8.2%</f>
        <v>311.72053999999997</v>
      </c>
      <c r="G12" s="73">
        <f t="shared" si="1"/>
        <v>451.99478299999998</v>
      </c>
    </row>
    <row r="13" spans="1:7" ht="20.100000000000001" customHeight="1" thickBot="1" x14ac:dyDescent="0.3">
      <c r="A13" s="66"/>
      <c r="B13" s="66"/>
      <c r="C13" s="68"/>
      <c r="D13" s="68"/>
      <c r="E13" s="71"/>
      <c r="F13" s="74"/>
      <c r="G13" s="73"/>
    </row>
    <row r="14" spans="1:7" ht="20.100000000000001" customHeight="1" thickBot="1" x14ac:dyDescent="0.3">
      <c r="A14" s="8" t="s">
        <v>11</v>
      </c>
      <c r="B14" s="9" t="s">
        <v>22</v>
      </c>
      <c r="C14" s="10" t="s">
        <v>13</v>
      </c>
      <c r="D14" s="10">
        <v>1118</v>
      </c>
      <c r="E14">
        <f t="shared" si="0"/>
        <v>1672.6468</v>
      </c>
      <c r="F14">
        <f t="shared" si="2"/>
        <v>771.69840999999997</v>
      </c>
      <c r="G14" s="14">
        <f t="shared" si="1"/>
        <v>1118.9626945</v>
      </c>
    </row>
    <row r="15" spans="1:7" ht="20.100000000000001" customHeight="1" thickBot="1" x14ac:dyDescent="0.3">
      <c r="A15" s="8" t="s">
        <v>11</v>
      </c>
      <c r="B15" s="9" t="s">
        <v>23</v>
      </c>
      <c r="C15" s="10" t="s">
        <v>13</v>
      </c>
      <c r="D15" s="10">
        <v>1118</v>
      </c>
      <c r="E15">
        <f t="shared" si="0"/>
        <v>1672.6468</v>
      </c>
      <c r="F15">
        <f t="shared" si="2"/>
        <v>771.69840999999997</v>
      </c>
      <c r="G15" s="14">
        <f t="shared" si="1"/>
        <v>1118.9626945</v>
      </c>
    </row>
    <row r="16" spans="1:7" ht="20.100000000000001" customHeight="1" thickBot="1" x14ac:dyDescent="0.3">
      <c r="A16" s="8" t="s">
        <v>11</v>
      </c>
      <c r="B16" s="9" t="s">
        <v>24</v>
      </c>
      <c r="C16" s="10" t="s">
        <v>13</v>
      </c>
      <c r="D16" s="10">
        <v>1118</v>
      </c>
      <c r="E16">
        <f t="shared" si="0"/>
        <v>1672.6468</v>
      </c>
      <c r="F16">
        <f t="shared" si="2"/>
        <v>771.69840999999997</v>
      </c>
      <c r="G16" s="14">
        <f t="shared" si="1"/>
        <v>1118.9626945</v>
      </c>
    </row>
    <row r="17" spans="1:7" ht="20.100000000000001" customHeight="1" x14ac:dyDescent="0.25">
      <c r="A17" s="65" t="s">
        <v>19</v>
      </c>
      <c r="B17" s="65" t="s">
        <v>25</v>
      </c>
      <c r="C17" s="67" t="s">
        <v>21</v>
      </c>
      <c r="D17" s="67">
        <v>452</v>
      </c>
      <c r="E17" s="71">
        <f t="shared" si="0"/>
        <v>1672.6468</v>
      </c>
      <c r="F17" s="74">
        <f>3801.47*8.2%</f>
        <v>311.72053999999997</v>
      </c>
      <c r="G17" s="73">
        <f t="shared" si="1"/>
        <v>451.99478299999998</v>
      </c>
    </row>
    <row r="18" spans="1:7" ht="20.100000000000001" customHeight="1" thickBot="1" x14ac:dyDescent="0.3">
      <c r="A18" s="66"/>
      <c r="B18" s="66"/>
      <c r="C18" s="68"/>
      <c r="D18" s="68"/>
      <c r="E18" s="71"/>
      <c r="F18" s="74"/>
      <c r="G18" s="73"/>
    </row>
    <row r="19" spans="1:7" ht="20.100000000000001" customHeight="1" thickBot="1" x14ac:dyDescent="0.3">
      <c r="A19" s="8" t="s">
        <v>11</v>
      </c>
      <c r="B19" s="9" t="s">
        <v>26</v>
      </c>
      <c r="C19" s="10" t="s">
        <v>13</v>
      </c>
      <c r="D19" s="10">
        <v>1118</v>
      </c>
      <c r="E19">
        <f t="shared" si="0"/>
        <v>1672.6468</v>
      </c>
      <c r="F19">
        <f t="shared" si="2"/>
        <v>771.69840999999997</v>
      </c>
      <c r="G19" s="14">
        <f t="shared" si="1"/>
        <v>1118.9626945</v>
      </c>
    </row>
    <row r="20" spans="1:7" ht="20.100000000000001" customHeight="1" thickBot="1" x14ac:dyDescent="0.3">
      <c r="A20" s="8" t="s">
        <v>27</v>
      </c>
      <c r="B20" s="9" t="s">
        <v>28</v>
      </c>
      <c r="C20" s="10" t="s">
        <v>29</v>
      </c>
      <c r="D20" s="10">
        <v>1295</v>
      </c>
      <c r="E20">
        <f t="shared" si="0"/>
        <v>1672.6468</v>
      </c>
      <c r="F20">
        <f t="shared" si="2"/>
        <v>771.69840999999997</v>
      </c>
      <c r="G20" s="14">
        <f t="shared" si="1"/>
        <v>1118.9626945</v>
      </c>
    </row>
    <row r="21" spans="1:7" ht="20.100000000000001" customHeight="1" thickBot="1" x14ac:dyDescent="0.3">
      <c r="A21" s="8" t="s">
        <v>11</v>
      </c>
      <c r="B21" s="9" t="s">
        <v>30</v>
      </c>
      <c r="C21" s="10" t="s">
        <v>13</v>
      </c>
      <c r="D21" s="10">
        <v>1118</v>
      </c>
      <c r="E21">
        <f t="shared" si="0"/>
        <v>1672.6468</v>
      </c>
      <c r="F21">
        <f t="shared" si="2"/>
        <v>771.69840999999997</v>
      </c>
      <c r="G21" s="14">
        <f t="shared" si="1"/>
        <v>1118.9626945</v>
      </c>
    </row>
    <row r="22" spans="1:7" ht="20.100000000000001" customHeight="1" thickBot="1" x14ac:dyDescent="0.3">
      <c r="A22" s="8" t="s">
        <v>11</v>
      </c>
      <c r="B22" s="9" t="s">
        <v>31</v>
      </c>
      <c r="C22" s="10" t="s">
        <v>13</v>
      </c>
      <c r="D22" s="10">
        <v>1118</v>
      </c>
      <c r="E22">
        <f t="shared" si="0"/>
        <v>1672.6468</v>
      </c>
      <c r="F22">
        <f t="shared" si="2"/>
        <v>771.69840999999997</v>
      </c>
      <c r="G22" s="14">
        <f t="shared" si="1"/>
        <v>1118.9626945</v>
      </c>
    </row>
    <row r="23" spans="1:7" ht="20.100000000000001" customHeight="1" thickBot="1" x14ac:dyDescent="0.3">
      <c r="A23" s="8" t="s">
        <v>11</v>
      </c>
      <c r="B23" s="9" t="s">
        <v>32</v>
      </c>
      <c r="C23" s="10" t="s">
        <v>13</v>
      </c>
      <c r="D23" s="10">
        <v>1118</v>
      </c>
      <c r="E23">
        <f t="shared" si="0"/>
        <v>1672.6468</v>
      </c>
      <c r="F23">
        <f t="shared" si="2"/>
        <v>771.69840999999997</v>
      </c>
      <c r="G23" s="14">
        <f t="shared" si="1"/>
        <v>1118.9626945</v>
      </c>
    </row>
    <row r="24" spans="1:7" ht="20.100000000000001" customHeight="1" x14ac:dyDescent="0.25">
      <c r="A24" s="65" t="s">
        <v>33</v>
      </c>
      <c r="B24" s="65" t="s">
        <v>34</v>
      </c>
      <c r="C24" s="67" t="s">
        <v>13</v>
      </c>
      <c r="D24" s="67">
        <v>1118</v>
      </c>
      <c r="E24" s="71"/>
      <c r="F24" s="72">
        <f>3801.47*29.4%</f>
        <v>1117.6321799999998</v>
      </c>
      <c r="G24" s="74"/>
    </row>
    <row r="25" spans="1:7" ht="20.100000000000001" customHeight="1" x14ac:dyDescent="0.25">
      <c r="A25" s="69"/>
      <c r="B25" s="69"/>
      <c r="C25" s="70"/>
      <c r="D25" s="70"/>
      <c r="E25" s="71"/>
      <c r="F25" s="72"/>
      <c r="G25" s="74"/>
    </row>
    <row r="26" spans="1:7" ht="7.5" customHeight="1" thickBot="1" x14ac:dyDescent="0.3">
      <c r="A26" s="66"/>
      <c r="B26" s="66"/>
      <c r="C26" s="68"/>
      <c r="D26" s="68"/>
      <c r="E26" s="71"/>
      <c r="F26" s="72"/>
      <c r="G26" s="74"/>
    </row>
    <row r="27" spans="1:7" ht="20.100000000000001" customHeight="1" x14ac:dyDescent="0.25">
      <c r="A27" s="65" t="s">
        <v>33</v>
      </c>
      <c r="B27" s="65" t="s">
        <v>35</v>
      </c>
      <c r="C27" s="67" t="s">
        <v>13</v>
      </c>
      <c r="D27" s="67">
        <v>1118</v>
      </c>
      <c r="F27" s="72">
        <f>3801.47*29.4%</f>
        <v>1117.6321799999998</v>
      </c>
      <c r="G27" s="74"/>
    </row>
    <row r="28" spans="1:7" ht="20.100000000000001" customHeight="1" thickBot="1" x14ac:dyDescent="0.3">
      <c r="A28" s="66"/>
      <c r="B28" s="66"/>
      <c r="C28" s="68"/>
      <c r="D28" s="68"/>
      <c r="F28" s="72"/>
      <c r="G28" s="74"/>
    </row>
    <row r="29" spans="1:7" ht="20.100000000000001" customHeight="1" x14ac:dyDescent="0.25">
      <c r="A29" s="65" t="s">
        <v>36</v>
      </c>
      <c r="B29" s="65" t="s">
        <v>37</v>
      </c>
      <c r="C29" s="67" t="s">
        <v>38</v>
      </c>
      <c r="D29" s="67">
        <v>782</v>
      </c>
      <c r="F29" s="72">
        <f xml:space="preserve"> 20.6%*3801.47</f>
        <v>783.10282000000007</v>
      </c>
      <c r="G29" s="13"/>
    </row>
    <row r="30" spans="1:7" ht="4.5" customHeight="1" thickBot="1" x14ac:dyDescent="0.3">
      <c r="A30" s="66"/>
      <c r="B30" s="66"/>
      <c r="C30" s="68"/>
      <c r="D30" s="68"/>
      <c r="F30" s="72"/>
    </row>
    <row r="31" spans="1:7" ht="20.100000000000001" customHeight="1" x14ac:dyDescent="0.25">
      <c r="A31" s="65" t="s">
        <v>39</v>
      </c>
      <c r="B31" s="65" t="s">
        <v>40</v>
      </c>
      <c r="C31" s="67" t="s">
        <v>38</v>
      </c>
      <c r="D31" s="67">
        <v>782</v>
      </c>
      <c r="F31" s="72">
        <f xml:space="preserve"> 20.6%*3801.47</f>
        <v>783.10282000000007</v>
      </c>
    </row>
    <row r="32" spans="1:7" ht="2.25" customHeight="1" thickBot="1" x14ac:dyDescent="0.3">
      <c r="A32" s="66"/>
      <c r="B32" s="66"/>
      <c r="C32" s="68"/>
      <c r="D32" s="68"/>
      <c r="F32" s="72"/>
    </row>
    <row r="33" spans="1:7" ht="20.100000000000001" customHeight="1" x14ac:dyDescent="0.25">
      <c r="A33" s="65" t="s">
        <v>39</v>
      </c>
      <c r="B33" s="65" t="s">
        <v>41</v>
      </c>
      <c r="C33" s="67" t="s">
        <v>38</v>
      </c>
      <c r="D33" s="67">
        <v>782</v>
      </c>
      <c r="F33" s="72">
        <f xml:space="preserve"> 20.6%*3801.47</f>
        <v>783.10282000000007</v>
      </c>
    </row>
    <row r="34" spans="1:7" ht="3" customHeight="1" thickBot="1" x14ac:dyDescent="0.3">
      <c r="A34" s="66"/>
      <c r="B34" s="66"/>
      <c r="C34" s="68"/>
      <c r="D34" s="68"/>
      <c r="F34" s="72"/>
    </row>
    <row r="35" spans="1:7" ht="20.100000000000001" customHeight="1" x14ac:dyDescent="0.25">
      <c r="A35" s="65" t="s">
        <v>33</v>
      </c>
      <c r="B35" s="65" t="s">
        <v>42</v>
      </c>
      <c r="C35" s="67" t="s">
        <v>13</v>
      </c>
      <c r="D35" s="67">
        <v>1118</v>
      </c>
      <c r="F35" s="72">
        <f>3801.47*29.4%</f>
        <v>1117.6321799999998</v>
      </c>
      <c r="G35" s="74"/>
    </row>
    <row r="36" spans="1:7" ht="5.25" customHeight="1" thickBot="1" x14ac:dyDescent="0.3">
      <c r="A36" s="66"/>
      <c r="B36" s="66"/>
      <c r="C36" s="68"/>
      <c r="D36" s="68"/>
      <c r="F36" s="72"/>
      <c r="G36" s="74"/>
    </row>
    <row r="37" spans="1:7" ht="20.100000000000001" customHeight="1" x14ac:dyDescent="0.25">
      <c r="A37" s="65" t="s">
        <v>33</v>
      </c>
      <c r="B37" s="65" t="s">
        <v>43</v>
      </c>
      <c r="C37" s="67" t="s">
        <v>13</v>
      </c>
      <c r="D37" s="67">
        <v>1118</v>
      </c>
      <c r="F37" s="72">
        <f>3801.47*29.4%</f>
        <v>1117.6321799999998</v>
      </c>
      <c r="G37" s="74"/>
    </row>
    <row r="38" spans="1:7" ht="5.25" customHeight="1" thickBot="1" x14ac:dyDescent="0.3">
      <c r="A38" s="66"/>
      <c r="B38" s="66"/>
      <c r="C38" s="68"/>
      <c r="D38" s="68"/>
      <c r="F38" s="72"/>
      <c r="G38" s="74"/>
    </row>
    <row r="39" spans="1:7" ht="20.100000000000001" customHeight="1" x14ac:dyDescent="0.25">
      <c r="A39" s="65" t="s">
        <v>39</v>
      </c>
      <c r="B39" s="65" t="s">
        <v>44</v>
      </c>
      <c r="C39" s="67" t="s">
        <v>38</v>
      </c>
      <c r="D39" s="67">
        <v>782</v>
      </c>
      <c r="F39" s="72">
        <f xml:space="preserve"> 20.6%*3801.47</f>
        <v>783.10282000000007</v>
      </c>
    </row>
    <row r="40" spans="1:7" ht="2.25" customHeight="1" thickBot="1" x14ac:dyDescent="0.3">
      <c r="A40" s="66"/>
      <c r="B40" s="66"/>
      <c r="C40" s="68"/>
      <c r="D40" s="68"/>
      <c r="F40" s="72"/>
    </row>
    <row r="41" spans="1:7" ht="20.100000000000001" customHeight="1" x14ac:dyDescent="0.25">
      <c r="A41" s="65" t="s">
        <v>39</v>
      </c>
      <c r="B41" s="65" t="s">
        <v>45</v>
      </c>
      <c r="C41" s="67" t="s">
        <v>38</v>
      </c>
      <c r="D41" s="67">
        <v>782</v>
      </c>
      <c r="F41" s="72">
        <f xml:space="preserve"> 20.6%*3801.47</f>
        <v>783.10282000000007</v>
      </c>
    </row>
    <row r="42" spans="1:7" ht="3.75" customHeight="1" thickBot="1" x14ac:dyDescent="0.3">
      <c r="A42" s="66"/>
      <c r="B42" s="66"/>
      <c r="C42" s="68"/>
      <c r="D42" s="68"/>
      <c r="F42" s="72"/>
    </row>
    <row r="43" spans="1:7" ht="20.100000000000001" customHeight="1" x14ac:dyDescent="0.25">
      <c r="A43" s="65" t="s">
        <v>39</v>
      </c>
      <c r="B43" s="65" t="s">
        <v>46</v>
      </c>
      <c r="C43" s="67" t="s">
        <v>21</v>
      </c>
      <c r="D43" s="67">
        <v>452</v>
      </c>
      <c r="F43" s="72">
        <f>3801.47*11.9%</f>
        <v>452.37493000000001</v>
      </c>
    </row>
    <row r="44" spans="1:7" ht="5.25" customHeight="1" thickBot="1" x14ac:dyDescent="0.3">
      <c r="A44" s="66"/>
      <c r="B44" s="66"/>
      <c r="C44" s="68"/>
      <c r="D44" s="68"/>
      <c r="F44" s="72"/>
    </row>
    <row r="45" spans="1:7" ht="20.100000000000001" customHeight="1" x14ac:dyDescent="0.25">
      <c r="A45" s="65" t="s">
        <v>39</v>
      </c>
      <c r="B45" s="65" t="s">
        <v>47</v>
      </c>
      <c r="C45" s="67" t="s">
        <v>38</v>
      </c>
      <c r="D45" s="67">
        <v>782</v>
      </c>
      <c r="F45" s="72">
        <f xml:space="preserve"> 20.6%*3801.47</f>
        <v>783.10282000000007</v>
      </c>
    </row>
    <row r="46" spans="1:7" ht="3" customHeight="1" thickBot="1" x14ac:dyDescent="0.3">
      <c r="A46" s="66"/>
      <c r="B46" s="66"/>
      <c r="C46" s="68"/>
      <c r="D46" s="68"/>
      <c r="F46" s="72"/>
    </row>
    <row r="47" spans="1:7" ht="20.100000000000001" customHeight="1" x14ac:dyDescent="0.25">
      <c r="A47" s="65" t="s">
        <v>39</v>
      </c>
      <c r="B47" s="65" t="s">
        <v>48</v>
      </c>
      <c r="C47" s="67" t="s">
        <v>21</v>
      </c>
      <c r="D47" s="67">
        <v>452</v>
      </c>
      <c r="F47" s="72">
        <f>3801.47*11.9%</f>
        <v>452.37493000000001</v>
      </c>
    </row>
    <row r="48" spans="1:7" ht="2.25" customHeight="1" thickBot="1" x14ac:dyDescent="0.3">
      <c r="A48" s="69"/>
      <c r="B48" s="69"/>
      <c r="C48" s="70"/>
      <c r="D48" s="70"/>
      <c r="F48" s="72"/>
    </row>
    <row r="49" spans="1:6" ht="19.5" hidden="1" customHeight="1" thickBot="1" x14ac:dyDescent="0.3">
      <c r="A49" s="66"/>
      <c r="B49" s="66"/>
      <c r="C49" s="68"/>
      <c r="D49" s="68"/>
      <c r="F49" s="15"/>
    </row>
    <row r="50" spans="1:6" ht="20.100000000000001" customHeight="1" x14ac:dyDescent="0.25">
      <c r="A50" s="65" t="s">
        <v>39</v>
      </c>
      <c r="B50" s="65" t="s">
        <v>49</v>
      </c>
      <c r="C50" s="67" t="s">
        <v>21</v>
      </c>
      <c r="D50" s="67">
        <v>452</v>
      </c>
      <c r="F50" s="72">
        <f>3801.47*11.9%</f>
        <v>452.37493000000001</v>
      </c>
    </row>
    <row r="51" spans="1:6" ht="2.25" customHeight="1" thickBot="1" x14ac:dyDescent="0.3">
      <c r="A51" s="66"/>
      <c r="B51" s="66"/>
      <c r="C51" s="68"/>
      <c r="D51" s="68"/>
      <c r="F51" s="72"/>
    </row>
    <row r="52" spans="1:6" ht="19.5" customHeight="1" x14ac:dyDescent="0.25">
      <c r="A52" s="65" t="s">
        <v>39</v>
      </c>
      <c r="B52" s="65" t="s">
        <v>50</v>
      </c>
      <c r="C52" s="67" t="s">
        <v>21</v>
      </c>
      <c r="D52" s="67">
        <v>452</v>
      </c>
      <c r="F52" s="72">
        <f>3801.47*11.9%</f>
        <v>452.37493000000001</v>
      </c>
    </row>
    <row r="53" spans="1:6" ht="1.5" customHeight="1" thickBot="1" x14ac:dyDescent="0.3">
      <c r="A53" s="66"/>
      <c r="B53" s="66"/>
      <c r="C53" s="68"/>
      <c r="D53" s="68"/>
      <c r="F53" s="72"/>
    </row>
    <row r="54" spans="1:6" ht="20.100000000000001" customHeight="1" thickBot="1" x14ac:dyDescent="0.3">
      <c r="A54" s="8" t="s">
        <v>51</v>
      </c>
      <c r="B54" s="9" t="s">
        <v>52</v>
      </c>
      <c r="C54" s="12">
        <v>0.06</v>
      </c>
      <c r="D54" s="10">
        <v>228</v>
      </c>
      <c r="F54" s="16">
        <v>228</v>
      </c>
    </row>
    <row r="55" spans="1:6" ht="20.100000000000001" customHeight="1" thickBot="1" x14ac:dyDescent="0.3">
      <c r="A55" s="8" t="s">
        <v>51</v>
      </c>
      <c r="B55" s="9" t="s">
        <v>53</v>
      </c>
      <c r="C55" s="12">
        <v>0.06</v>
      </c>
      <c r="D55" s="10">
        <v>228</v>
      </c>
      <c r="F55" s="16">
        <v>228</v>
      </c>
    </row>
    <row r="56" spans="1:6" ht="20.100000000000001" customHeight="1" thickBot="1" x14ac:dyDescent="0.3">
      <c r="A56" s="8" t="s">
        <v>51</v>
      </c>
      <c r="B56" s="9" t="s">
        <v>54</v>
      </c>
      <c r="C56" s="12">
        <v>0.06</v>
      </c>
      <c r="D56" s="10">
        <v>228</v>
      </c>
      <c r="F56" s="16">
        <v>228</v>
      </c>
    </row>
    <row r="57" spans="1:6" ht="20.100000000000001" customHeight="1" thickBot="1" x14ac:dyDescent="0.3">
      <c r="A57" s="8" t="s">
        <v>51</v>
      </c>
      <c r="B57" s="9" t="s">
        <v>55</v>
      </c>
      <c r="C57" s="12">
        <v>0.06</v>
      </c>
      <c r="D57" s="10">
        <v>228</v>
      </c>
      <c r="F57" s="16">
        <v>228</v>
      </c>
    </row>
    <row r="58" spans="1:6" ht="20.100000000000001" customHeight="1" thickBot="1" x14ac:dyDescent="0.3">
      <c r="A58" s="8" t="s">
        <v>51</v>
      </c>
      <c r="B58" s="9" t="s">
        <v>56</v>
      </c>
      <c r="C58" s="12">
        <v>0.06</v>
      </c>
      <c r="D58" s="10">
        <v>228</v>
      </c>
      <c r="F58" s="16">
        <v>228</v>
      </c>
    </row>
    <row r="59" spans="1:6" ht="20.100000000000001" customHeight="1" thickBot="1" x14ac:dyDescent="0.3">
      <c r="A59" s="8" t="s">
        <v>51</v>
      </c>
      <c r="B59" s="9" t="s">
        <v>57</v>
      </c>
      <c r="C59" s="12">
        <v>0.06</v>
      </c>
      <c r="D59" s="10">
        <v>228</v>
      </c>
      <c r="F59" s="16">
        <v>228</v>
      </c>
    </row>
    <row r="60" spans="1:6" ht="20.100000000000001" customHeight="1" thickBot="1" x14ac:dyDescent="0.3">
      <c r="A60" s="8" t="s">
        <v>51</v>
      </c>
      <c r="B60" s="9" t="s">
        <v>58</v>
      </c>
      <c r="C60" s="12">
        <v>0.06</v>
      </c>
      <c r="D60" s="10">
        <v>228</v>
      </c>
      <c r="F60" s="16">
        <v>228</v>
      </c>
    </row>
    <row r="61" spans="1:6" ht="20.100000000000001" customHeight="1" thickBot="1" x14ac:dyDescent="0.3">
      <c r="A61" s="8" t="s">
        <v>51</v>
      </c>
      <c r="B61" s="9" t="s">
        <v>59</v>
      </c>
      <c r="C61" s="12">
        <v>0.06</v>
      </c>
      <c r="D61" s="10">
        <v>228</v>
      </c>
      <c r="F61" s="16">
        <v>228</v>
      </c>
    </row>
    <row r="62" spans="1:6" ht="20.100000000000001" customHeight="1" thickBot="1" x14ac:dyDescent="0.3">
      <c r="A62" s="8" t="s">
        <v>51</v>
      </c>
      <c r="B62" s="9" t="s">
        <v>60</v>
      </c>
      <c r="C62" s="12">
        <v>0.06</v>
      </c>
      <c r="D62" s="10">
        <v>228</v>
      </c>
      <c r="F62" s="16">
        <v>228</v>
      </c>
    </row>
    <row r="63" spans="1:6" ht="20.100000000000001" customHeight="1" thickBot="1" x14ac:dyDescent="0.3">
      <c r="A63" s="8" t="s">
        <v>51</v>
      </c>
      <c r="B63" s="9" t="s">
        <v>61</v>
      </c>
      <c r="C63" s="12">
        <v>0.06</v>
      </c>
      <c r="D63" s="10">
        <v>228</v>
      </c>
      <c r="F63" s="16">
        <v>228</v>
      </c>
    </row>
    <row r="64" spans="1:6" ht="20.100000000000001" customHeight="1" thickBot="1" x14ac:dyDescent="0.3">
      <c r="A64" s="8" t="s">
        <v>51</v>
      </c>
      <c r="B64" s="9" t="s">
        <v>62</v>
      </c>
      <c r="C64" s="12">
        <v>0.06</v>
      </c>
      <c r="D64" s="10">
        <v>228</v>
      </c>
      <c r="F64" s="16">
        <v>228</v>
      </c>
    </row>
    <row r="65" spans="1:6" ht="20.100000000000001" customHeight="1" thickBot="1" x14ac:dyDescent="0.3">
      <c r="A65" s="8" t="s">
        <v>51</v>
      </c>
      <c r="B65" s="9" t="s">
        <v>63</v>
      </c>
      <c r="C65" s="12">
        <v>0.06</v>
      </c>
      <c r="D65" s="10">
        <v>228</v>
      </c>
      <c r="F65" s="16">
        <v>228</v>
      </c>
    </row>
    <row r="66" spans="1:6" ht="20.100000000000001" customHeight="1" thickBot="1" x14ac:dyDescent="0.3">
      <c r="A66" s="8" t="s">
        <v>51</v>
      </c>
      <c r="B66" s="9" t="s">
        <v>64</v>
      </c>
      <c r="C66" s="12">
        <v>0.06</v>
      </c>
      <c r="D66" s="10">
        <v>228</v>
      </c>
      <c r="F66" s="16">
        <v>228</v>
      </c>
    </row>
    <row r="67" spans="1:6" x14ac:dyDescent="0.25">
      <c r="D67">
        <f>SUM(D4:D66)</f>
        <v>36456</v>
      </c>
      <c r="E67">
        <f>SUM(E4:E66)</f>
        <v>32616.612599999989</v>
      </c>
      <c r="F67">
        <f>SUM(F4:F66)</f>
        <v>29361.407680000015</v>
      </c>
    </row>
  </sheetData>
  <mergeCells count="89">
    <mergeCell ref="G27:G28"/>
    <mergeCell ref="G37:G38"/>
    <mergeCell ref="F31:F32"/>
    <mergeCell ref="F33:F34"/>
    <mergeCell ref="F35:F36"/>
    <mergeCell ref="F37:F38"/>
    <mergeCell ref="G35:G36"/>
    <mergeCell ref="F27:F28"/>
    <mergeCell ref="F29:F30"/>
    <mergeCell ref="G12:G13"/>
    <mergeCell ref="G17:G18"/>
    <mergeCell ref="F12:F13"/>
    <mergeCell ref="F17:F18"/>
    <mergeCell ref="G24:G26"/>
    <mergeCell ref="F24:F26"/>
    <mergeCell ref="D52:D53"/>
    <mergeCell ref="D50:D51"/>
    <mergeCell ref="D47:D49"/>
    <mergeCell ref="F39:F40"/>
    <mergeCell ref="F52:F53"/>
    <mergeCell ref="D39:D40"/>
    <mergeCell ref="F43:F44"/>
    <mergeCell ref="F47:F48"/>
    <mergeCell ref="F50:F51"/>
    <mergeCell ref="F45:F46"/>
    <mergeCell ref="F41:F42"/>
    <mergeCell ref="D45:D46"/>
    <mergeCell ref="D43:D44"/>
    <mergeCell ref="B41:B42"/>
    <mergeCell ref="C41:C42"/>
    <mergeCell ref="D12:D13"/>
    <mergeCell ref="E12:E13"/>
    <mergeCell ref="E17:E18"/>
    <mergeCell ref="D27:D28"/>
    <mergeCell ref="E24:E26"/>
    <mergeCell ref="D24:D26"/>
    <mergeCell ref="D17:D18"/>
    <mergeCell ref="D29:D30"/>
    <mergeCell ref="D37:D38"/>
    <mergeCell ref="D35:D36"/>
    <mergeCell ref="D33:D34"/>
    <mergeCell ref="D41:D42"/>
    <mergeCell ref="D31:D32"/>
    <mergeCell ref="A52:A53"/>
    <mergeCell ref="B52:B53"/>
    <mergeCell ref="C52:C53"/>
    <mergeCell ref="A45:A46"/>
    <mergeCell ref="B45:B46"/>
    <mergeCell ref="A50:A51"/>
    <mergeCell ref="B50:B51"/>
    <mergeCell ref="C50:C51"/>
    <mergeCell ref="C47:C49"/>
    <mergeCell ref="C45:C46"/>
    <mergeCell ref="B47:B49"/>
    <mergeCell ref="A47:A49"/>
    <mergeCell ref="B43:B44"/>
    <mergeCell ref="C43:C44"/>
    <mergeCell ref="A43:A44"/>
    <mergeCell ref="C35:C36"/>
    <mergeCell ref="C33:C34"/>
    <mergeCell ref="A35:A36"/>
    <mergeCell ref="B35:B36"/>
    <mergeCell ref="A39:A40"/>
    <mergeCell ref="C39:C40"/>
    <mergeCell ref="B39:B40"/>
    <mergeCell ref="A41:A42"/>
    <mergeCell ref="A37:A38"/>
    <mergeCell ref="B37:B38"/>
    <mergeCell ref="C37:C38"/>
    <mergeCell ref="A33:A34"/>
    <mergeCell ref="B33:B34"/>
    <mergeCell ref="A24:A26"/>
    <mergeCell ref="A31:A32"/>
    <mergeCell ref="B31:B32"/>
    <mergeCell ref="C31:C32"/>
    <mergeCell ref="A29:A30"/>
    <mergeCell ref="B24:B26"/>
    <mergeCell ref="C24:C26"/>
    <mergeCell ref="B29:B30"/>
    <mergeCell ref="C29:C30"/>
    <mergeCell ref="B27:B28"/>
    <mergeCell ref="C27:C28"/>
    <mergeCell ref="A27:A28"/>
    <mergeCell ref="A12:A13"/>
    <mergeCell ref="B12:B13"/>
    <mergeCell ref="C12:C13"/>
    <mergeCell ref="A17:A18"/>
    <mergeCell ref="B17:B18"/>
    <mergeCell ref="C17:C18"/>
  </mergeCells>
  <phoneticPr fontId="0" type="noConversion"/>
  <pageMargins left="0.7" right="0.7" top="0.75" bottom="0.75" header="0.3" footer="0.3"/>
  <pageSetup paperSize="9" scale="77" fitToWidth="0" fitToHeight="0" orientation="portrait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80"/>
  <sheetViews>
    <sheetView tabSelected="1" topLeftCell="A51" workbookViewId="0">
      <selection activeCell="F59" sqref="F59"/>
    </sheetView>
  </sheetViews>
  <sheetFormatPr baseColWidth="10" defaultRowHeight="16.5" x14ac:dyDescent="0.3"/>
  <cols>
    <col min="1" max="1" width="24.85546875" customWidth="1"/>
    <col min="2" max="2" width="25.28515625" customWidth="1"/>
    <col min="3" max="3" width="14.85546875" customWidth="1"/>
    <col min="4" max="6" width="11.42578125" style="11"/>
  </cols>
  <sheetData>
    <row r="3" spans="1:8" ht="16.5" customHeight="1" x14ac:dyDescent="0.3">
      <c r="A3" s="101" t="s">
        <v>70</v>
      </c>
      <c r="B3" s="101"/>
      <c r="C3" s="101"/>
      <c r="D3" s="101"/>
      <c r="E3" s="101"/>
      <c r="F3" s="101"/>
    </row>
    <row r="4" spans="1:8" ht="16.5" customHeight="1" thickBot="1" x14ac:dyDescent="0.35">
      <c r="A4" s="101" t="s">
        <v>69</v>
      </c>
      <c r="B4" s="101"/>
      <c r="C4" s="101"/>
      <c r="D4" s="101"/>
      <c r="E4" s="101"/>
      <c r="F4" s="101"/>
    </row>
    <row r="5" spans="1:8" ht="16.5" customHeight="1" thickBot="1" x14ac:dyDescent="0.3">
      <c r="A5" s="97" t="s">
        <v>0</v>
      </c>
      <c r="B5" s="97" t="s">
        <v>1</v>
      </c>
      <c r="C5" s="97" t="s">
        <v>76</v>
      </c>
      <c r="D5" s="97" t="s">
        <v>65</v>
      </c>
      <c r="E5" s="104" t="s">
        <v>67</v>
      </c>
      <c r="F5" s="103" t="s">
        <v>66</v>
      </c>
    </row>
    <row r="6" spans="1:8" ht="15" customHeight="1" thickBot="1" x14ac:dyDescent="0.3">
      <c r="A6" s="97"/>
      <c r="B6" s="97"/>
      <c r="C6" s="97"/>
      <c r="D6" s="97"/>
      <c r="E6" s="104"/>
      <c r="F6" s="103"/>
    </row>
    <row r="7" spans="1:8" ht="15" customHeight="1" thickBot="1" x14ac:dyDescent="0.3">
      <c r="A7" s="97"/>
      <c r="B7" s="97"/>
      <c r="C7" s="97"/>
      <c r="D7" s="97"/>
      <c r="E7" s="104"/>
      <c r="F7" s="103"/>
      <c r="H7" s="20"/>
    </row>
    <row r="8" spans="1:8" ht="18" customHeight="1" thickBot="1" x14ac:dyDescent="0.3">
      <c r="A8" s="18" t="s">
        <v>5</v>
      </c>
      <c r="B8" s="18" t="s">
        <v>6</v>
      </c>
      <c r="C8" s="49">
        <v>0.79515999999999998</v>
      </c>
      <c r="D8" s="21">
        <f>3870.636*79.516%</f>
        <v>3077.7749217600003</v>
      </c>
      <c r="E8" s="22">
        <v>0.45</v>
      </c>
      <c r="F8" s="50">
        <f>D8*45%+ D8</f>
        <v>4462.7736365520004</v>
      </c>
    </row>
    <row r="9" spans="1:8" ht="18" customHeight="1" thickBot="1" x14ac:dyDescent="0.3">
      <c r="A9" s="18" t="s">
        <v>8</v>
      </c>
      <c r="B9" s="18" t="s">
        <v>9</v>
      </c>
      <c r="C9" s="49">
        <v>0.55481999999999998</v>
      </c>
      <c r="D9" s="46">
        <f>3870.636*55.482%</f>
        <v>2147.5062655199999</v>
      </c>
      <c r="E9" s="22">
        <v>0.45</v>
      </c>
      <c r="F9" s="50">
        <f t="shared" ref="F9:F18" si="0">D9*45%+ D9</f>
        <v>3113.8840850040001</v>
      </c>
    </row>
    <row r="10" spans="1:8" ht="18" customHeight="1" thickBot="1" x14ac:dyDescent="0.3">
      <c r="A10" s="18" t="s">
        <v>11</v>
      </c>
      <c r="B10" s="18" t="s">
        <v>12</v>
      </c>
      <c r="C10" s="48">
        <v>0.20177</v>
      </c>
      <c r="D10" s="21">
        <f>3870.636*20.3%</f>
        <v>785.7391080000001</v>
      </c>
      <c r="E10" s="22">
        <v>0.45</v>
      </c>
      <c r="F10" s="50">
        <f t="shared" si="0"/>
        <v>1139.3217066000002</v>
      </c>
    </row>
    <row r="11" spans="1:8" ht="18" customHeight="1" thickBot="1" x14ac:dyDescent="0.3">
      <c r="A11" s="18" t="s">
        <v>11</v>
      </c>
      <c r="B11" s="18" t="s">
        <v>15</v>
      </c>
      <c r="C11" s="48">
        <v>0.20177</v>
      </c>
      <c r="D11" s="46">
        <f>3870.636*20.3%</f>
        <v>785.7391080000001</v>
      </c>
      <c r="E11" s="22">
        <v>0.45</v>
      </c>
      <c r="F11" s="50">
        <f t="shared" si="0"/>
        <v>1139.3217066000002</v>
      </c>
    </row>
    <row r="12" spans="1:8" ht="18" customHeight="1" thickBot="1" x14ac:dyDescent="0.3">
      <c r="A12" s="18" t="s">
        <v>11</v>
      </c>
      <c r="B12" s="18" t="s">
        <v>16</v>
      </c>
      <c r="C12" s="48">
        <v>0.20177</v>
      </c>
      <c r="D12" s="46">
        <f>3870.636*20.3%</f>
        <v>785.7391080000001</v>
      </c>
      <c r="E12" s="22">
        <v>0.45</v>
      </c>
      <c r="F12" s="50">
        <f t="shared" si="0"/>
        <v>1139.3217066000002</v>
      </c>
    </row>
    <row r="13" spans="1:8" ht="18" customHeight="1" thickBot="1" x14ac:dyDescent="0.3">
      <c r="A13" s="18" t="s">
        <v>11</v>
      </c>
      <c r="B13" s="18" t="s">
        <v>17</v>
      </c>
      <c r="C13" s="48">
        <v>0.20177</v>
      </c>
      <c r="D13" s="46">
        <f>3870.636*20.3%</f>
        <v>785.7391080000001</v>
      </c>
      <c r="E13" s="22">
        <v>0.45</v>
      </c>
      <c r="F13" s="50">
        <f t="shared" si="0"/>
        <v>1139.3217066000002</v>
      </c>
    </row>
    <row r="14" spans="1:8" ht="18" customHeight="1" thickBot="1" x14ac:dyDescent="0.3">
      <c r="A14" s="18" t="s">
        <v>11</v>
      </c>
      <c r="B14" s="18" t="s">
        <v>18</v>
      </c>
      <c r="C14" s="48">
        <v>0.20177</v>
      </c>
      <c r="D14" s="46">
        <f>3870.636*20.3%</f>
        <v>785.7391080000001</v>
      </c>
      <c r="E14" s="22">
        <v>0.45</v>
      </c>
      <c r="F14" s="50">
        <f t="shared" si="0"/>
        <v>1139.3217066000002</v>
      </c>
    </row>
    <row r="15" spans="1:8" ht="18" customHeight="1" thickBot="1" x14ac:dyDescent="0.3">
      <c r="A15" s="87" t="s">
        <v>68</v>
      </c>
      <c r="B15" s="87" t="s">
        <v>20</v>
      </c>
      <c r="C15" s="102">
        <v>8.1503999999999993E-2</v>
      </c>
      <c r="D15" s="96">
        <f>3870.636*8.1504%</f>
        <v>315.47231654399997</v>
      </c>
      <c r="E15" s="94">
        <v>0.45</v>
      </c>
      <c r="F15" s="98">
        <f t="shared" si="0"/>
        <v>457.43485898879999</v>
      </c>
    </row>
    <row r="16" spans="1:8" ht="18" customHeight="1" thickBot="1" x14ac:dyDescent="0.3">
      <c r="A16" s="87"/>
      <c r="B16" s="87"/>
      <c r="C16" s="102"/>
      <c r="D16" s="96"/>
      <c r="E16" s="95"/>
      <c r="F16" s="98"/>
    </row>
    <row r="17" spans="1:8" ht="18" customHeight="1" thickBot="1" x14ac:dyDescent="0.3">
      <c r="A17" s="18" t="s">
        <v>11</v>
      </c>
      <c r="B17" s="18" t="s">
        <v>22</v>
      </c>
      <c r="C17" s="48">
        <v>0.20177</v>
      </c>
      <c r="D17" s="46">
        <f>3870.636*20.3%</f>
        <v>785.7391080000001</v>
      </c>
      <c r="E17" s="22">
        <v>0.45</v>
      </c>
      <c r="F17" s="50">
        <f t="shared" si="0"/>
        <v>1139.3217066000002</v>
      </c>
    </row>
    <row r="18" spans="1:8" ht="18" customHeight="1" thickBot="1" x14ac:dyDescent="0.3">
      <c r="A18" s="18" t="s">
        <v>11</v>
      </c>
      <c r="B18" s="18" t="s">
        <v>23</v>
      </c>
      <c r="C18" s="48">
        <v>0.20177</v>
      </c>
      <c r="D18" s="46">
        <f>3870.636*20.3%</f>
        <v>785.7391080000001</v>
      </c>
      <c r="E18" s="22">
        <v>0.45</v>
      </c>
      <c r="F18" s="50">
        <f t="shared" si="0"/>
        <v>1139.3217066000002</v>
      </c>
    </row>
    <row r="19" spans="1:8" ht="18" customHeight="1" thickBot="1" x14ac:dyDescent="0.3">
      <c r="A19" s="87" t="s">
        <v>68</v>
      </c>
      <c r="B19" s="87" t="s">
        <v>25</v>
      </c>
      <c r="C19" s="102">
        <v>8.1503999999999993E-2</v>
      </c>
      <c r="D19" s="96">
        <f>3870.636*8.1504%</f>
        <v>315.47231654399997</v>
      </c>
      <c r="E19" s="94">
        <v>0.45</v>
      </c>
      <c r="F19" s="98">
        <f>D19*45%+ D19</f>
        <v>457.43485898879999</v>
      </c>
    </row>
    <row r="20" spans="1:8" ht="18" customHeight="1" thickBot="1" x14ac:dyDescent="0.3">
      <c r="A20" s="87"/>
      <c r="B20" s="87"/>
      <c r="C20" s="102"/>
      <c r="D20" s="96"/>
      <c r="E20" s="95"/>
      <c r="F20" s="98"/>
    </row>
    <row r="21" spans="1:8" ht="18" customHeight="1" thickBot="1" x14ac:dyDescent="0.3">
      <c r="A21" s="18" t="s">
        <v>11</v>
      </c>
      <c r="B21" s="18" t="s">
        <v>26</v>
      </c>
      <c r="C21" s="48">
        <v>0.20177</v>
      </c>
      <c r="D21" s="46">
        <f>3870.636*20.3%</f>
        <v>785.7391080000001</v>
      </c>
      <c r="E21" s="22">
        <v>0.45</v>
      </c>
      <c r="F21" s="50">
        <f t="shared" ref="F21" si="1">D21*45%+ D21</f>
        <v>1139.3217066000002</v>
      </c>
    </row>
    <row r="22" spans="1:8" ht="30.75" customHeight="1" thickBot="1" x14ac:dyDescent="0.3">
      <c r="A22" s="18" t="s">
        <v>27</v>
      </c>
      <c r="B22" s="18" t="s">
        <v>28</v>
      </c>
      <c r="C22" s="48">
        <v>0.23358000000000001</v>
      </c>
      <c r="D22" s="21">
        <f>3870.636*23.358%</f>
        <v>904.10315688000003</v>
      </c>
      <c r="E22" s="22">
        <v>0.45</v>
      </c>
      <c r="F22" s="50">
        <f>D22*45%+ D22</f>
        <v>1310.9495774760001</v>
      </c>
    </row>
    <row r="23" spans="1:8" ht="30" customHeight="1" thickBot="1" x14ac:dyDescent="0.3">
      <c r="A23" s="18" t="s">
        <v>11</v>
      </c>
      <c r="B23" s="18" t="s">
        <v>30</v>
      </c>
      <c r="C23" s="48">
        <v>0.20177</v>
      </c>
      <c r="D23" s="46">
        <f>3870.636*20.3%</f>
        <v>785.7391080000001</v>
      </c>
      <c r="E23" s="22">
        <v>0.45</v>
      </c>
      <c r="F23" s="50">
        <f t="shared" ref="F23:F25" si="2">D23*45%+ D23</f>
        <v>1139.3217066000002</v>
      </c>
    </row>
    <row r="24" spans="1:8" ht="18" customHeight="1" thickBot="1" x14ac:dyDescent="0.3">
      <c r="A24" s="18" t="s">
        <v>11</v>
      </c>
      <c r="B24" s="18" t="s">
        <v>31</v>
      </c>
      <c r="C24" s="48">
        <v>0.20177</v>
      </c>
      <c r="D24" s="46">
        <f>3870.636*20.3%</f>
        <v>785.7391080000001</v>
      </c>
      <c r="E24" s="22">
        <v>0.45</v>
      </c>
      <c r="F24" s="50">
        <f t="shared" si="2"/>
        <v>1139.3217066000002</v>
      </c>
    </row>
    <row r="25" spans="1:8" ht="18" customHeight="1" thickBot="1" x14ac:dyDescent="0.3">
      <c r="A25" s="18" t="s">
        <v>11</v>
      </c>
      <c r="B25" s="18" t="s">
        <v>32</v>
      </c>
      <c r="C25" s="48">
        <v>0.20177</v>
      </c>
      <c r="D25" s="46">
        <f>3870.636*20.3%</f>
        <v>785.7391080000001</v>
      </c>
      <c r="E25" s="22">
        <v>0.45</v>
      </c>
      <c r="F25" s="50">
        <f t="shared" si="2"/>
        <v>1139.3217066000002</v>
      </c>
    </row>
    <row r="26" spans="1:8" ht="18" customHeight="1" thickBot="1" x14ac:dyDescent="0.3">
      <c r="A26" s="87" t="s">
        <v>33</v>
      </c>
      <c r="B26" s="87" t="s">
        <v>34</v>
      </c>
      <c r="C26" s="89">
        <v>0.29232000000000002</v>
      </c>
      <c r="D26" s="78">
        <f>3870.636*29.232%</f>
        <v>1131.4643155199999</v>
      </c>
      <c r="E26" s="99"/>
      <c r="F26" s="98">
        <f>3870.636*29.232%</f>
        <v>1131.4643155199999</v>
      </c>
    </row>
    <row r="27" spans="1:8" ht="18" customHeight="1" thickBot="1" x14ac:dyDescent="0.3">
      <c r="A27" s="87"/>
      <c r="B27" s="87"/>
      <c r="C27" s="100"/>
      <c r="D27" s="78"/>
      <c r="E27" s="99"/>
      <c r="F27" s="98"/>
    </row>
    <row r="28" spans="1:8" ht="18" customHeight="1" thickBot="1" x14ac:dyDescent="0.3">
      <c r="A28" s="87"/>
      <c r="B28" s="87"/>
      <c r="C28" s="90"/>
      <c r="D28" s="78"/>
      <c r="E28" s="99"/>
      <c r="F28" s="98"/>
    </row>
    <row r="29" spans="1:8" ht="18" customHeight="1" thickBot="1" x14ac:dyDescent="0.3">
      <c r="A29" s="87" t="s">
        <v>33</v>
      </c>
      <c r="B29" s="87" t="s">
        <v>35</v>
      </c>
      <c r="C29" s="89">
        <v>0.29232000000000002</v>
      </c>
      <c r="D29" s="78">
        <v>1131.4643155199999</v>
      </c>
      <c r="E29" s="91"/>
      <c r="F29" s="98">
        <v>1131.4643155199999</v>
      </c>
    </row>
    <row r="30" spans="1:8" ht="30.75" customHeight="1" thickBot="1" x14ac:dyDescent="0.3">
      <c r="A30" s="87"/>
      <c r="B30" s="87"/>
      <c r="C30" s="90"/>
      <c r="D30" s="78"/>
      <c r="E30" s="93"/>
      <c r="F30" s="98"/>
    </row>
    <row r="31" spans="1:8" ht="30" customHeight="1" thickBot="1" x14ac:dyDescent="0.3">
      <c r="A31" s="87" t="s">
        <v>71</v>
      </c>
      <c r="B31" s="87" t="s">
        <v>37</v>
      </c>
      <c r="C31" s="81">
        <v>0.20476</v>
      </c>
      <c r="D31" s="78">
        <f xml:space="preserve"> 20.476%*3870.636</f>
        <v>792.55142735999993</v>
      </c>
      <c r="E31" s="91"/>
      <c r="F31" s="78">
        <f xml:space="preserve"> 20.476%*3870.636</f>
        <v>792.55142735999993</v>
      </c>
    </row>
    <row r="32" spans="1:8" ht="51" customHeight="1" thickBot="1" x14ac:dyDescent="0.3">
      <c r="A32" s="87"/>
      <c r="B32" s="87"/>
      <c r="C32" s="81"/>
      <c r="D32" s="78"/>
      <c r="E32" s="93"/>
      <c r="F32" s="78"/>
      <c r="H32" s="13"/>
    </row>
    <row r="33" spans="1:6" ht="18" hidden="1" customHeight="1" thickBot="1" x14ac:dyDescent="0.3">
      <c r="A33" s="87" t="s">
        <v>71</v>
      </c>
      <c r="B33" s="87" t="s">
        <v>40</v>
      </c>
      <c r="C33" s="81">
        <v>0.20476</v>
      </c>
      <c r="D33" s="78">
        <f xml:space="preserve"> 20.476%*3870.636</f>
        <v>792.55142735999993</v>
      </c>
      <c r="E33" s="91"/>
      <c r="F33" s="78">
        <f xml:space="preserve"> 20.476%*3870.636</f>
        <v>792.55142735999993</v>
      </c>
    </row>
    <row r="34" spans="1:6" ht="46.5" customHeight="1" thickBot="1" x14ac:dyDescent="0.3">
      <c r="A34" s="88"/>
      <c r="B34" s="88"/>
      <c r="C34" s="81"/>
      <c r="D34" s="78"/>
      <c r="E34" s="84"/>
      <c r="F34" s="78"/>
    </row>
    <row r="35" spans="1:6" ht="18" hidden="1" customHeight="1" thickBot="1" x14ac:dyDescent="0.3">
      <c r="A35" s="66" t="s">
        <v>71</v>
      </c>
      <c r="B35" s="66" t="s">
        <v>41</v>
      </c>
      <c r="C35" s="81">
        <v>0.20476</v>
      </c>
      <c r="D35" s="78">
        <f xml:space="preserve"> 20.476%*3870.636</f>
        <v>792.55142735999993</v>
      </c>
      <c r="E35" s="92"/>
      <c r="F35" s="78">
        <f xml:space="preserve"> 20.476%*3870.636</f>
        <v>792.55142735999993</v>
      </c>
    </row>
    <row r="36" spans="1:6" ht="63" customHeight="1" thickBot="1" x14ac:dyDescent="0.3">
      <c r="A36" s="87"/>
      <c r="B36" s="87"/>
      <c r="C36" s="81"/>
      <c r="D36" s="78"/>
      <c r="E36" s="93"/>
      <c r="F36" s="78"/>
    </row>
    <row r="37" spans="1:6" ht="18" hidden="1" customHeight="1" thickBot="1" x14ac:dyDescent="0.35">
      <c r="A37" s="31"/>
      <c r="B37" s="28"/>
      <c r="C37" s="27"/>
      <c r="D37" s="29"/>
      <c r="E37" s="30"/>
      <c r="F37" s="32"/>
    </row>
    <row r="38" spans="1:6" ht="30" customHeight="1" thickBot="1" x14ac:dyDescent="0.3">
      <c r="A38" s="87" t="s">
        <v>33</v>
      </c>
      <c r="B38" s="87" t="s">
        <v>43</v>
      </c>
      <c r="C38" s="89">
        <v>0.29232000000000002</v>
      </c>
      <c r="D38" s="78">
        <v>1131.4643155199999</v>
      </c>
      <c r="E38" s="91"/>
      <c r="F38" s="98">
        <v>1131.4643155199999</v>
      </c>
    </row>
    <row r="39" spans="1:6" ht="18" customHeight="1" thickBot="1" x14ac:dyDescent="0.3">
      <c r="A39" s="87"/>
      <c r="B39" s="87"/>
      <c r="C39" s="90"/>
      <c r="D39" s="78"/>
      <c r="E39" s="93"/>
      <c r="F39" s="98"/>
    </row>
    <row r="40" spans="1:6" ht="30" customHeight="1" thickBot="1" x14ac:dyDescent="0.3">
      <c r="A40" s="87" t="s">
        <v>71</v>
      </c>
      <c r="B40" s="87" t="s">
        <v>44</v>
      </c>
      <c r="C40" s="81">
        <v>0.20476</v>
      </c>
      <c r="D40" s="78">
        <f xml:space="preserve"> 20.476%*3870.636</f>
        <v>792.55142735999993</v>
      </c>
      <c r="E40" s="91"/>
      <c r="F40" s="78">
        <f xml:space="preserve"> 20.476%*3870.636</f>
        <v>792.55142735999993</v>
      </c>
    </row>
    <row r="41" spans="1:6" ht="51" customHeight="1" thickBot="1" x14ac:dyDescent="0.3">
      <c r="A41" s="88"/>
      <c r="B41" s="88"/>
      <c r="C41" s="81"/>
      <c r="D41" s="78"/>
      <c r="E41" s="84"/>
      <c r="F41" s="78"/>
    </row>
    <row r="42" spans="1:6" ht="18" hidden="1" customHeight="1" thickBot="1" x14ac:dyDescent="0.3">
      <c r="A42" s="107" t="s">
        <v>71</v>
      </c>
      <c r="B42" s="107" t="s">
        <v>45</v>
      </c>
      <c r="C42" s="81">
        <v>0.20476</v>
      </c>
      <c r="D42" s="78">
        <f xml:space="preserve"> 20.476%*3870.636</f>
        <v>792.55142735999993</v>
      </c>
      <c r="E42" s="83"/>
      <c r="F42" s="78">
        <f xml:space="preserve"> 20.476%*3870.636</f>
        <v>792.55142735999993</v>
      </c>
    </row>
    <row r="43" spans="1:6" ht="53.25" customHeight="1" thickBot="1" x14ac:dyDescent="0.3">
      <c r="A43" s="88"/>
      <c r="B43" s="88"/>
      <c r="C43" s="81"/>
      <c r="D43" s="78"/>
      <c r="E43" s="84"/>
      <c r="F43" s="78"/>
    </row>
    <row r="44" spans="1:6" ht="18" hidden="1" customHeight="1" thickBot="1" x14ac:dyDescent="0.3">
      <c r="A44" s="108" t="s">
        <v>39</v>
      </c>
      <c r="B44" s="107" t="s">
        <v>46</v>
      </c>
      <c r="C44" s="85">
        <v>0.11828</v>
      </c>
      <c r="D44" s="79">
        <f>3870.636*11.828%</f>
        <v>457.81882608000001</v>
      </c>
      <c r="E44" s="83"/>
      <c r="F44" s="79">
        <f>3870.636*11.828%</f>
        <v>457.81882608000001</v>
      </c>
    </row>
    <row r="45" spans="1:6" ht="17.25" customHeight="1" thickBot="1" x14ac:dyDescent="0.3">
      <c r="A45" s="109"/>
      <c r="B45" s="88"/>
      <c r="C45" s="86"/>
      <c r="D45" s="80"/>
      <c r="E45" s="84"/>
      <c r="F45" s="80"/>
    </row>
    <row r="46" spans="1:6" ht="18" hidden="1" customHeight="1" thickBot="1" x14ac:dyDescent="0.3">
      <c r="A46" s="108" t="s">
        <v>71</v>
      </c>
      <c r="B46" s="105" t="s">
        <v>47</v>
      </c>
      <c r="C46" s="81">
        <v>0.20476</v>
      </c>
      <c r="D46" s="78">
        <f xml:space="preserve"> 20.476%*3870.636</f>
        <v>792.55142735999993</v>
      </c>
      <c r="E46" s="83"/>
      <c r="F46" s="78">
        <f xml:space="preserve"> 20.476%*3870.636</f>
        <v>792.55142735999993</v>
      </c>
    </row>
    <row r="47" spans="1:6" ht="51.75" customHeight="1" thickBot="1" x14ac:dyDescent="0.3">
      <c r="A47" s="109"/>
      <c r="B47" s="106"/>
      <c r="C47" s="81"/>
      <c r="D47" s="78"/>
      <c r="E47" s="84"/>
      <c r="F47" s="78"/>
    </row>
    <row r="48" spans="1:6" ht="18" hidden="1" customHeight="1" thickBot="1" x14ac:dyDescent="0.35">
      <c r="A48" s="36" t="s">
        <v>39</v>
      </c>
      <c r="B48" s="39" t="s">
        <v>48</v>
      </c>
      <c r="C48" s="41">
        <v>0.11899999999999999</v>
      </c>
      <c r="D48" s="42">
        <f>3801.47*11.9%</f>
        <v>452.37493000000001</v>
      </c>
      <c r="E48" s="44"/>
      <c r="F48" s="43">
        <f>3801.47*11.9%</f>
        <v>452.37493000000001</v>
      </c>
    </row>
    <row r="49" spans="1:6" ht="9.75" hidden="1" customHeight="1" thickBot="1" x14ac:dyDescent="0.35">
      <c r="A49" s="38"/>
      <c r="B49" s="40"/>
      <c r="C49" s="62"/>
      <c r="D49" s="55"/>
      <c r="E49" s="57"/>
      <c r="F49" s="56"/>
    </row>
    <row r="50" spans="1:6" ht="18" hidden="1" customHeight="1" thickBot="1" x14ac:dyDescent="0.35">
      <c r="A50" s="107" t="s">
        <v>39</v>
      </c>
      <c r="B50" s="66" t="s">
        <v>49</v>
      </c>
      <c r="C50" s="49">
        <v>0.11828</v>
      </c>
      <c r="D50" s="76">
        <f>3870.636*11.828%</f>
        <v>457.81882608000001</v>
      </c>
      <c r="E50" s="59"/>
      <c r="F50" s="82">
        <v>457.81882608000001</v>
      </c>
    </row>
    <row r="51" spans="1:6" ht="18" customHeight="1" thickBot="1" x14ac:dyDescent="0.35">
      <c r="A51" s="87"/>
      <c r="B51" s="87"/>
      <c r="C51" s="52">
        <v>0.11828</v>
      </c>
      <c r="D51" s="77"/>
      <c r="E51" s="60"/>
      <c r="F51" s="75"/>
    </row>
    <row r="52" spans="1:6" ht="18" customHeight="1" thickBot="1" x14ac:dyDescent="0.35">
      <c r="A52" s="35" t="s">
        <v>39</v>
      </c>
      <c r="B52" s="35" t="s">
        <v>50</v>
      </c>
      <c r="C52" s="49">
        <v>0.11828</v>
      </c>
      <c r="D52" s="63">
        <f>3870.636*11.828%</f>
        <v>457.81882608000001</v>
      </c>
      <c r="E52" s="60"/>
      <c r="F52" s="53">
        <f>3870.636*11.828%</f>
        <v>457.81882608000001</v>
      </c>
    </row>
    <row r="53" spans="1:6" ht="18" hidden="1" customHeight="1" thickBot="1" x14ac:dyDescent="0.35">
      <c r="A53" s="87" t="s">
        <v>39</v>
      </c>
      <c r="B53" s="87" t="s">
        <v>72</v>
      </c>
      <c r="C53" s="81">
        <v>0.11828</v>
      </c>
      <c r="D53" s="76">
        <f>3870.636*11.828%</f>
        <v>457.81882608000001</v>
      </c>
      <c r="E53" s="61"/>
      <c r="F53" s="75">
        <v>457.81882608000001</v>
      </c>
    </row>
    <row r="54" spans="1:6" ht="18" customHeight="1" thickBot="1" x14ac:dyDescent="0.35">
      <c r="A54" s="87"/>
      <c r="B54" s="87"/>
      <c r="C54" s="81"/>
      <c r="D54" s="77"/>
      <c r="E54" s="60"/>
      <c r="F54" s="75"/>
    </row>
    <row r="55" spans="1:6" ht="18" hidden="1" customHeight="1" thickBot="1" x14ac:dyDescent="0.35">
      <c r="A55" s="18" t="s">
        <v>36</v>
      </c>
      <c r="B55" s="18" t="s">
        <v>72</v>
      </c>
      <c r="C55" s="19">
        <v>0.11899999999999999</v>
      </c>
      <c r="D55" s="21">
        <v>452</v>
      </c>
      <c r="E55" s="45"/>
      <c r="F55" s="23">
        <v>452</v>
      </c>
    </row>
    <row r="56" spans="1:6" ht="41.25" customHeight="1" thickBot="1" x14ac:dyDescent="0.35">
      <c r="A56" s="18" t="s">
        <v>36</v>
      </c>
      <c r="B56" s="18" t="s">
        <v>63</v>
      </c>
      <c r="C56" s="49">
        <v>0.20476</v>
      </c>
      <c r="D56" s="51">
        <f xml:space="preserve"> 20.476%*3870.636</f>
        <v>792.55142735999993</v>
      </c>
      <c r="E56" s="33"/>
      <c r="F56" s="51">
        <f xml:space="preserve"> 20.476%*3870.636</f>
        <v>792.55142735999993</v>
      </c>
    </row>
    <row r="57" spans="1:6" ht="29.25" customHeight="1" thickBot="1" x14ac:dyDescent="0.35">
      <c r="A57" s="18" t="s">
        <v>39</v>
      </c>
      <c r="B57" s="18" t="s">
        <v>73</v>
      </c>
      <c r="C57" s="49">
        <v>0.11828</v>
      </c>
      <c r="D57" s="53">
        <f>3870.636*11.828%</f>
        <v>457.81882608000001</v>
      </c>
      <c r="E57" s="33"/>
      <c r="F57" s="53">
        <f>3870.636*11.828%</f>
        <v>457.81882608000001</v>
      </c>
    </row>
    <row r="58" spans="1:6" ht="17.25" thickBot="1" x14ac:dyDescent="0.35">
      <c r="A58" s="37" t="s">
        <v>39</v>
      </c>
      <c r="B58" s="47" t="s">
        <v>74</v>
      </c>
      <c r="C58" s="52">
        <v>0.11828</v>
      </c>
      <c r="D58" s="54">
        <f>3870.636*11.828%</f>
        <v>457.81882608000001</v>
      </c>
      <c r="E58" s="58"/>
      <c r="F58" s="53">
        <f>3870.636*11.828%</f>
        <v>457.81882608000001</v>
      </c>
    </row>
    <row r="59" spans="1:6" ht="17.25" thickBot="1" x14ac:dyDescent="0.35">
      <c r="A59" s="37" t="s">
        <v>39</v>
      </c>
      <c r="B59" s="47" t="s">
        <v>75</v>
      </c>
      <c r="C59" s="49">
        <v>0.11828</v>
      </c>
      <c r="D59" s="54">
        <v>457.82</v>
      </c>
      <c r="E59" s="58"/>
      <c r="F59" s="51">
        <v>457.82</v>
      </c>
    </row>
    <row r="60" spans="1:6" ht="18" customHeight="1" thickBot="1" x14ac:dyDescent="0.35">
      <c r="A60" s="18" t="s">
        <v>51</v>
      </c>
      <c r="B60" s="18" t="s">
        <v>52</v>
      </c>
      <c r="C60" s="49">
        <v>5.9639999999999999E-2</v>
      </c>
      <c r="D60" s="54">
        <f t="shared" ref="D59:D71" si="3">3870.636*5.964%</f>
        <v>230.84473104000003</v>
      </c>
      <c r="E60" s="24"/>
      <c r="F60" s="64">
        <v>230.84473104000003</v>
      </c>
    </row>
    <row r="61" spans="1:6" ht="18" customHeight="1" thickBot="1" x14ac:dyDescent="0.35">
      <c r="A61" s="18" t="s">
        <v>51</v>
      </c>
      <c r="B61" s="18" t="s">
        <v>53</v>
      </c>
      <c r="C61" s="49">
        <v>5.9639999999999999E-2</v>
      </c>
      <c r="D61" s="54">
        <f t="shared" si="3"/>
        <v>230.84473104000003</v>
      </c>
      <c r="E61" s="24"/>
      <c r="F61" s="51">
        <f>3870.636*5.964%</f>
        <v>230.84473104000003</v>
      </c>
    </row>
    <row r="62" spans="1:6" ht="34.5" customHeight="1" thickBot="1" x14ac:dyDescent="0.35">
      <c r="A62" s="18" t="s">
        <v>51</v>
      </c>
      <c r="B62" s="18" t="s">
        <v>54</v>
      </c>
      <c r="C62" s="49">
        <v>5.9639999999999999E-2</v>
      </c>
      <c r="D62" s="54">
        <f t="shared" si="3"/>
        <v>230.84473104000003</v>
      </c>
      <c r="E62" s="24"/>
      <c r="F62" s="51">
        <f>3870.636*5.964%</f>
        <v>230.84473104000003</v>
      </c>
    </row>
    <row r="63" spans="1:6" ht="30" customHeight="1" thickBot="1" x14ac:dyDescent="0.35">
      <c r="A63" s="18" t="s">
        <v>51</v>
      </c>
      <c r="B63" s="18" t="s">
        <v>55</v>
      </c>
      <c r="C63" s="49">
        <v>5.9639999999999999E-2</v>
      </c>
      <c r="D63" s="54">
        <f t="shared" si="3"/>
        <v>230.84473104000003</v>
      </c>
      <c r="E63" s="24"/>
      <c r="F63" s="51">
        <f>3870.636*5.964%</f>
        <v>230.84473104000003</v>
      </c>
    </row>
    <row r="64" spans="1:6" ht="18" customHeight="1" thickBot="1" x14ac:dyDescent="0.35">
      <c r="A64" s="18" t="s">
        <v>51</v>
      </c>
      <c r="B64" s="18" t="s">
        <v>56</v>
      </c>
      <c r="C64" s="49">
        <v>5.9639999999999999E-2</v>
      </c>
      <c r="D64" s="54">
        <f t="shared" si="3"/>
        <v>230.84473104000003</v>
      </c>
      <c r="E64" s="24"/>
      <c r="F64" s="51">
        <f>3870.636*5.964%</f>
        <v>230.84473104000003</v>
      </c>
    </row>
    <row r="65" spans="1:6" ht="18" customHeight="1" thickBot="1" x14ac:dyDescent="0.35">
      <c r="A65" s="18" t="s">
        <v>51</v>
      </c>
      <c r="B65" s="18" t="s">
        <v>57</v>
      </c>
      <c r="C65" s="49">
        <v>5.9639999999999999E-2</v>
      </c>
      <c r="D65" s="54">
        <f t="shared" si="3"/>
        <v>230.84473104000003</v>
      </c>
      <c r="E65" s="24"/>
      <c r="F65" s="51">
        <f>3870.636*5.964%</f>
        <v>230.84473104000003</v>
      </c>
    </row>
    <row r="66" spans="1:6" ht="18" customHeight="1" thickBot="1" x14ac:dyDescent="0.35">
      <c r="A66" s="18" t="s">
        <v>51</v>
      </c>
      <c r="B66" s="18" t="s">
        <v>58</v>
      </c>
      <c r="C66" s="49">
        <v>5.9639999999999999E-2</v>
      </c>
      <c r="D66" s="54">
        <f t="shared" si="3"/>
        <v>230.84473104000003</v>
      </c>
      <c r="E66" s="24"/>
      <c r="F66" s="51">
        <f t="shared" ref="F66:F71" si="4">3870.636*5.964%</f>
        <v>230.84473104000003</v>
      </c>
    </row>
    <row r="67" spans="1:6" ht="18" customHeight="1" thickBot="1" x14ac:dyDescent="0.35">
      <c r="A67" s="18" t="s">
        <v>51</v>
      </c>
      <c r="B67" s="18" t="s">
        <v>59</v>
      </c>
      <c r="C67" s="49">
        <v>5.9639999999999999E-2</v>
      </c>
      <c r="D67" s="54">
        <f t="shared" si="3"/>
        <v>230.84473104000003</v>
      </c>
      <c r="E67" s="24"/>
      <c r="F67" s="51">
        <f t="shared" si="4"/>
        <v>230.84473104000003</v>
      </c>
    </row>
    <row r="68" spans="1:6" ht="18" customHeight="1" thickBot="1" x14ac:dyDescent="0.35">
      <c r="A68" s="18" t="s">
        <v>51</v>
      </c>
      <c r="B68" s="18" t="s">
        <v>60</v>
      </c>
      <c r="C68" s="49">
        <v>5.9639999999999999E-2</v>
      </c>
      <c r="D68" s="54">
        <f t="shared" si="3"/>
        <v>230.84473104000003</v>
      </c>
      <c r="E68" s="24"/>
      <c r="F68" s="51">
        <f t="shared" si="4"/>
        <v>230.84473104000003</v>
      </c>
    </row>
    <row r="69" spans="1:6" ht="18" customHeight="1" thickBot="1" x14ac:dyDescent="0.35">
      <c r="A69" s="18" t="s">
        <v>51</v>
      </c>
      <c r="B69" s="18" t="s">
        <v>61</v>
      </c>
      <c r="C69" s="49">
        <v>5.9639999999999999E-2</v>
      </c>
      <c r="D69" s="54">
        <f t="shared" si="3"/>
        <v>230.84473104000003</v>
      </c>
      <c r="E69" s="24"/>
      <c r="F69" s="51">
        <f t="shared" si="4"/>
        <v>230.84473104000003</v>
      </c>
    </row>
    <row r="70" spans="1:6" ht="18" customHeight="1" thickBot="1" x14ac:dyDescent="0.35">
      <c r="A70" s="18" t="s">
        <v>51</v>
      </c>
      <c r="B70" s="18" t="s">
        <v>62</v>
      </c>
      <c r="C70" s="49">
        <v>5.9639999999999999E-2</v>
      </c>
      <c r="D70" s="54">
        <f t="shared" si="3"/>
        <v>230.84473104000003</v>
      </c>
      <c r="E70" s="24"/>
      <c r="F70" s="51">
        <f t="shared" si="4"/>
        <v>230.84473104000003</v>
      </c>
    </row>
    <row r="71" spans="1:6" ht="18" customHeight="1" thickBot="1" x14ac:dyDescent="0.35">
      <c r="A71" s="18" t="s">
        <v>51</v>
      </c>
      <c r="B71" s="18" t="s">
        <v>64</v>
      </c>
      <c r="C71" s="49">
        <v>5.9639999999999999E-2</v>
      </c>
      <c r="D71" s="54">
        <f t="shared" si="3"/>
        <v>230.84473104000003</v>
      </c>
      <c r="E71" s="24"/>
      <c r="F71" s="51">
        <f t="shared" si="4"/>
        <v>230.84473104000003</v>
      </c>
    </row>
    <row r="72" spans="1:6" ht="18" customHeight="1" x14ac:dyDescent="0.3">
      <c r="D72" s="25"/>
      <c r="E72" s="25"/>
      <c r="F72" s="34"/>
    </row>
    <row r="73" spans="1:6" x14ac:dyDescent="0.3">
      <c r="F73" s="26"/>
    </row>
    <row r="74" spans="1:6" x14ac:dyDescent="0.3">
      <c r="A74" s="17"/>
      <c r="F74" s="26"/>
    </row>
    <row r="75" spans="1:6" x14ac:dyDescent="0.3">
      <c r="F75" s="26"/>
    </row>
    <row r="76" spans="1:6" x14ac:dyDescent="0.3">
      <c r="F76" s="26"/>
    </row>
    <row r="77" spans="1:6" x14ac:dyDescent="0.3">
      <c r="F77" s="26"/>
    </row>
    <row r="78" spans="1:6" x14ac:dyDescent="0.3">
      <c r="F78" s="26"/>
    </row>
    <row r="79" spans="1:6" x14ac:dyDescent="0.3">
      <c r="F79" s="26"/>
    </row>
    <row r="80" spans="1:6" x14ac:dyDescent="0.3">
      <c r="F80" s="26"/>
    </row>
  </sheetData>
  <mergeCells count="89">
    <mergeCell ref="A53:A54"/>
    <mergeCell ref="B53:B54"/>
    <mergeCell ref="C53:C54"/>
    <mergeCell ref="A50:A51"/>
    <mergeCell ref="B50:B51"/>
    <mergeCell ref="C35:C36"/>
    <mergeCell ref="A35:A36"/>
    <mergeCell ref="B46:B47"/>
    <mergeCell ref="B42:B43"/>
    <mergeCell ref="B44:B45"/>
    <mergeCell ref="A46:A47"/>
    <mergeCell ref="A42:A43"/>
    <mergeCell ref="A44:A45"/>
    <mergeCell ref="E19:E20"/>
    <mergeCell ref="D19:D20"/>
    <mergeCell ref="A3:F3"/>
    <mergeCell ref="A4:F4"/>
    <mergeCell ref="A5:A7"/>
    <mergeCell ref="B5:B7"/>
    <mergeCell ref="C5:C7"/>
    <mergeCell ref="B15:B16"/>
    <mergeCell ref="C19:C20"/>
    <mergeCell ref="A19:A20"/>
    <mergeCell ref="F5:F7"/>
    <mergeCell ref="E5:E7"/>
    <mergeCell ref="F19:F20"/>
    <mergeCell ref="C15:C16"/>
    <mergeCell ref="B19:B20"/>
    <mergeCell ref="F15:F16"/>
    <mergeCell ref="F29:F30"/>
    <mergeCell ref="E26:E28"/>
    <mergeCell ref="D26:D28"/>
    <mergeCell ref="A31:A32"/>
    <mergeCell ref="B31:B32"/>
    <mergeCell ref="A26:A28"/>
    <mergeCell ref="D29:D30"/>
    <mergeCell ref="B26:B28"/>
    <mergeCell ref="C26:C28"/>
    <mergeCell ref="E29:E30"/>
    <mergeCell ref="E31:E32"/>
    <mergeCell ref="E15:E16"/>
    <mergeCell ref="D15:D16"/>
    <mergeCell ref="D5:D7"/>
    <mergeCell ref="A15:A16"/>
    <mergeCell ref="F40:F41"/>
    <mergeCell ref="C40:C41"/>
    <mergeCell ref="E40:E41"/>
    <mergeCell ref="F38:F39"/>
    <mergeCell ref="E38:E39"/>
    <mergeCell ref="D35:D36"/>
    <mergeCell ref="F35:F36"/>
    <mergeCell ref="B29:B30"/>
    <mergeCell ref="C29:C30"/>
    <mergeCell ref="A29:A30"/>
    <mergeCell ref="F31:F32"/>
    <mergeCell ref="F26:F28"/>
    <mergeCell ref="F42:F43"/>
    <mergeCell ref="A40:A41"/>
    <mergeCell ref="B40:B41"/>
    <mergeCell ref="C33:C34"/>
    <mergeCell ref="C31:C32"/>
    <mergeCell ref="D31:D32"/>
    <mergeCell ref="D33:D34"/>
    <mergeCell ref="C38:C39"/>
    <mergeCell ref="F33:F34"/>
    <mergeCell ref="E33:E34"/>
    <mergeCell ref="E35:E36"/>
    <mergeCell ref="A33:A34"/>
    <mergeCell ref="B33:B34"/>
    <mergeCell ref="A38:A39"/>
    <mergeCell ref="B38:B39"/>
    <mergeCell ref="B35:B36"/>
    <mergeCell ref="D40:D41"/>
    <mergeCell ref="C42:C43"/>
    <mergeCell ref="E42:E43"/>
    <mergeCell ref="D42:D43"/>
    <mergeCell ref="D38:D39"/>
    <mergeCell ref="F53:F54"/>
    <mergeCell ref="D53:D54"/>
    <mergeCell ref="D46:D47"/>
    <mergeCell ref="F44:F45"/>
    <mergeCell ref="C46:C47"/>
    <mergeCell ref="F50:F51"/>
    <mergeCell ref="D50:D51"/>
    <mergeCell ref="D44:D45"/>
    <mergeCell ref="E46:E47"/>
    <mergeCell ref="F46:F47"/>
    <mergeCell ref="C44:C45"/>
    <mergeCell ref="E44:E45"/>
  </mergeCells>
  <phoneticPr fontId="0" type="noConversion"/>
  <pageMargins left="0.11811023622047245" right="0.11811023622047245" top="0.74803149606299213" bottom="0.74803149606299213" header="0.31496062992125984" footer="0.31496062992125984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NOUVELLE REPARTITION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</dc:creator>
  <cp:lastModifiedBy>Véronique Césari</cp:lastModifiedBy>
  <cp:lastPrinted>2017-06-29T14:39:32Z</cp:lastPrinted>
  <dcterms:created xsi:type="dcterms:W3CDTF">2014-10-10T12:59:36Z</dcterms:created>
  <dcterms:modified xsi:type="dcterms:W3CDTF">2018-07-20T12:47:47Z</dcterms:modified>
</cp:coreProperties>
</file>